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D:\BOX_FILE\FILE_2026\PROGRAM_2026\FORMAT_MATRIKS_PELAKSANAAN_URUSAN_PEMERINTAHAN\"/>
    </mc:Choice>
  </mc:AlternateContent>
  <xr:revisionPtr revIDLastSave="0" documentId="13_ncr:1_{BBA10EAB-D033-42CB-9DC9-69B08E64EBBE}" xr6:coauthVersionLast="47" xr6:coauthVersionMax="47" xr10:uidLastSave="{00000000-0000-0000-0000-000000000000}"/>
  <bookViews>
    <workbookView xWindow="-108" yWindow="-108" windowWidth="23256" windowHeight="12456" xr2:uid="{77149BAE-98E4-47BC-8199-E7737A92404A}"/>
  </bookViews>
  <sheets>
    <sheet name="PERMINTAAN_DATA" sheetId="7" r:id="rId1"/>
    <sheet name="Sheet1 (4)" sheetId="6" r:id="rId2"/>
    <sheet name="Sheet1 (3)" sheetId="4" r:id="rId3"/>
    <sheet name="Matriks_final" sheetId="3" r:id="rId4"/>
    <sheet name="Sheet1" sheetId="1" r:id="rId5"/>
    <sheet name="Sheet2" sheetId="2" r:id="rId6"/>
  </sheets>
  <definedNames>
    <definedName name="_xlnm.Print_Area" localSheetId="3">Matriks_final!$A$1:$Q$60</definedName>
    <definedName name="_xlnm.Print_Area" localSheetId="0">PERMINTAAN_DATA!$A$1:$J$56</definedName>
    <definedName name="_xlnm.Print_Area" localSheetId="4">Sheet1!$A$1:$F$48</definedName>
    <definedName name="_xlnm.Print_Area" localSheetId="2">'Sheet1 (3)'!$A$1:$Q$60</definedName>
    <definedName name="_xlnm.Print_Area" localSheetId="1">'Sheet1 (4)'!$A$1:$J$21</definedName>
    <definedName name="_xlnm.Print_Titles" localSheetId="3">Matriks_final!$9:$9</definedName>
    <definedName name="_xlnm.Print_Titles" localSheetId="0">PERMINTAAN_DATA!$9:$9</definedName>
    <definedName name="_xlnm.Print_Titles" localSheetId="2">'Sheet1 (3)'!$9:$9</definedName>
    <definedName name="_xlnm.Print_Titles" localSheetId="1">'Sheet1 (4)'!$8:$8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2" i="7" l="1"/>
  <c r="E41" i="7"/>
  <c r="E38" i="7"/>
  <c r="E36" i="7"/>
  <c r="E34" i="7"/>
  <c r="E28" i="7"/>
  <c r="E24" i="7"/>
  <c r="E11" i="7"/>
  <c r="E12" i="7" s="1"/>
  <c r="M11" i="4"/>
  <c r="K17" i="6"/>
  <c r="J15" i="6"/>
  <c r="N11" i="3"/>
  <c r="M11" i="3"/>
  <c r="D9" i="1"/>
  <c r="E43" i="1"/>
  <c r="E31" i="1"/>
  <c r="E28" i="1"/>
  <c r="E17" i="1"/>
  <c r="E16" i="1" s="1"/>
  <c r="D28" i="1"/>
  <c r="D17" i="1"/>
  <c r="D43" i="1"/>
  <c r="D37" i="1"/>
  <c r="D32" i="1"/>
  <c r="I21" i="6"/>
  <c r="I12" i="6"/>
  <c r="L46" i="4"/>
  <c r="L43" i="4"/>
  <c r="L41" i="4"/>
  <c r="L39" i="4"/>
  <c r="L34" i="4"/>
  <c r="L30" i="4"/>
  <c r="L19" i="4"/>
  <c r="L11" i="4"/>
  <c r="K19" i="6" l="1"/>
  <c r="K20" i="6" s="1"/>
  <c r="D16" i="1"/>
  <c r="D46" i="1" s="1"/>
  <c r="D31" i="1"/>
  <c r="L46" i="3"/>
  <c r="L43" i="3"/>
  <c r="L41" i="3"/>
  <c r="L39" i="3"/>
  <c r="L34" i="3"/>
  <c r="L30" i="3"/>
  <c r="L11" i="3"/>
  <c r="L19" i="3"/>
</calcChain>
</file>

<file path=xl/sharedStrings.xml><?xml version="1.0" encoding="utf-8"?>
<sst xmlns="http://schemas.openxmlformats.org/spreadsheetml/2006/main" count="521" uniqueCount="181">
  <si>
    <t>NO</t>
  </si>
  <si>
    <t>URUSAN PEMERINTAHAN</t>
  </si>
  <si>
    <t>PERANGKAT DAERAH PELAKSANA</t>
  </si>
  <si>
    <t>KEBIJAKAN</t>
  </si>
  <si>
    <t>URAIAN PROGRAM/KEGIATAN</t>
  </si>
  <si>
    <t>INDIKATOR KINERJAH</t>
  </si>
  <si>
    <t>SATUAN</t>
  </si>
  <si>
    <t>TARGET KINERJAH</t>
  </si>
  <si>
    <t>REALISASI KINERJAH</t>
  </si>
  <si>
    <t>ALOKASI ANGGARAN</t>
  </si>
  <si>
    <t>REALISASI ANGGARAN</t>
  </si>
  <si>
    <t>PERMASALAHAN</t>
  </si>
  <si>
    <t>UPAYA MENGATASI PERMASALAHAN</t>
  </si>
  <si>
    <t>TINDAK LANJUT REKOMENDASI DPRD</t>
  </si>
  <si>
    <t>DINAS PERPUSTAKAAN DAN ARSIP DAERAH</t>
  </si>
  <si>
    <t xml:space="preserve"> URUSAN PEMERINTAHAN BIDANG PERPUSTAKAAN</t>
  </si>
  <si>
    <t xml:space="preserve"> PROGRAM PENUNJANG URUSAN PEMERINTAHAN DAERAH PROVINSI</t>
  </si>
  <si>
    <t>Perencanaan, Penganggaran, dan Evaluasi Kinerja Perangkat Daerah</t>
  </si>
  <si>
    <t>Administrasi Keuangan Perangkat Daerah</t>
  </si>
  <si>
    <t>Administrasi Umum Perangkat Daerah</t>
  </si>
  <si>
    <t>Administrasi Kepegawaian Perangkat Daerah</t>
  </si>
  <si>
    <t>Penyediaan Jasa Penunjang Urusan Pemerintahan Daerah</t>
  </si>
  <si>
    <t xml:space="preserve"> Pemeliharaan Barang Milik Daerah Penunjang Urusan Pemerintahan Daerah</t>
  </si>
  <si>
    <t>PROGRAM PEMBINAAN PERPUSTAKAAN</t>
  </si>
  <si>
    <t xml:space="preserve"> Pengelolaan Perpustakaan Tingkat Daerah Provinsi</t>
  </si>
  <si>
    <t xml:space="preserve"> Pembudayaan Gemar Membaca Tingkat Daerah Provinsi</t>
  </si>
  <si>
    <t xml:space="preserve"> PROGRAM PENGELOLAAN ARSIP</t>
  </si>
  <si>
    <t>Pengelolaan Arsip Dinamis Provinsi</t>
  </si>
  <si>
    <t>Pengelolaan Arsip Statis Daerah Provinsi</t>
  </si>
  <si>
    <t>Pengelolaan Simpul Jaringan dalam Sistem Informasi Kearsipan Nasional Tingkat Provinsi</t>
  </si>
  <si>
    <t>Pengawasan kearsipan di provinsi</t>
  </si>
  <si>
    <t>PROGRAM PERLINDUNGAN DAN PENYELAMATAN ARSIP</t>
  </si>
  <si>
    <t>Pemusnahan Arsip dilingkungan Pemerintah Daerah Provinsi yang Memiliki Retensi di Bawah 10 Tahun</t>
  </si>
  <si>
    <t>Persentase dokumen
Perencanaan, Penganggaran,
dan Evaluasi Kinerja
PerangkatDaerah yang
tersusun sesuai ketentuan</t>
  </si>
  <si>
    <t>Persen</t>
  </si>
  <si>
    <t>Persentase kegiatan
Administrasi Keuangan
Perangkat Daerah yang
terpenuhi</t>
  </si>
  <si>
    <t>Persentase layanan
kepegawaian yang sesuai
ketentuan</t>
  </si>
  <si>
    <t>Persentase pengelolaan
pelayanan umum perangkat
daerah yang sesuai ketentuan</t>
  </si>
  <si>
    <t>Persentase Pelayanan Jasa
Penunjang Perangkat Daerah
yang sesuai ketentuan</t>
  </si>
  <si>
    <t xml:space="preserve"> URUSAN PEMERINTAHAN BIDANG KEARSIPAN</t>
  </si>
  <si>
    <t>Presentase Jumlah Laporan Hasil Monitoring dan Evaluasi Penyelengaraan kearsipan</t>
  </si>
  <si>
    <t>Presentase Jumlah Arsip yang diakuisisi pengolahan preservasi dan akses arsip statis di provinsi</t>
  </si>
  <si>
    <t>Presentase Jumlah Laporan hasil pemberdayaan kapasitas unit kearsipan dan lembaga kearsipan daerah provinsi</t>
  </si>
  <si>
    <t>Presentase Jumlah perangkat daerah provinsi yang dilakukan pengawasan</t>
  </si>
  <si>
    <t>Presentase Jumlah Arsip yang dilakukan penialian, penetapan dan pelaksanaan pemusnahan yang memiliki retensi dibawah 10 Tahun</t>
  </si>
  <si>
    <t>Jumlah perpustakaan pada satuan pendidikan menengah atas dan pendidikan kusus yang dibina sesuai kewenagan provinsi</t>
  </si>
  <si>
    <t>Presentase Jumlah Layanan perpustakaan berbasis inklusi Sosial diwilayah provinsi yang dikembangkan</t>
  </si>
  <si>
    <t xml:space="preserve">1. </t>
  </si>
  <si>
    <t>I.</t>
  </si>
  <si>
    <t xml:space="preserve">Pelaksanaan Alih Media Arsip Dinamis dan Autentikasi </t>
  </si>
  <si>
    <t xml:space="preserve"> Penciptaan dan Pemeliharaan Arsip Dinamis</t>
  </si>
  <si>
    <t xml:space="preserve">Penyediaan Prasarana dan Sarana Pengelolaan Arsip Statis </t>
  </si>
  <si>
    <t xml:space="preserve">Monitoring dan evaluasi penyelenggaraan kearsipan yang menjadi kewenangan provinsi </t>
  </si>
  <si>
    <t>II</t>
  </si>
  <si>
    <t>III</t>
  </si>
  <si>
    <t>IV</t>
  </si>
  <si>
    <t>Presentase Jumlah Arsip yang di Alih Mediakan dan diautentikasi</t>
  </si>
  <si>
    <t>Presentase Jumlah Daftar Arsip Dinamis yang dilakukan pemiliharaan</t>
  </si>
  <si>
    <t>Presentase Jumlah prasarana dan sarana pengelolaan arsip statis</t>
  </si>
  <si>
    <t>Presentase Jumlah laporan hasil monitoring  dan evaluasi penyelenggaran kearsipan</t>
  </si>
  <si>
    <t>Akusisi, Pengolahan, Preservasi dan Akses Arsip Statis</t>
  </si>
  <si>
    <t>jumlah arsip yang di akusisi, Pengolahan, Preservasi dan Akses Arsip Statis di Provinsi</t>
  </si>
  <si>
    <t xml:space="preserve">Pemberdayaan Kapasitas Unit Kearsipan dan Lembaga Kearsipan Daerah Provinsi </t>
  </si>
  <si>
    <t>Jumlah Laporan Hasil Pemberdayaan Kapasitas Unit Kearsipan dan Lembaga Kearsipan Daerah Provinsi</t>
  </si>
  <si>
    <t xml:space="preserve">Pengawasan Kearsipan terhadap perangkat daerah provinsi </t>
  </si>
  <si>
    <t>Jumlah perangkat daerah (Instansi) provinsi yang diakukan pengawasan</t>
  </si>
  <si>
    <t>Pemberdayaan Kapasitas Unit Kearsipan dan Lembaga Kearsipan Daerah Provinsi</t>
  </si>
  <si>
    <t>Presentase Jumlah Laporan Hasil Pemberdayaan Kapasitas Unit Kearsipan dan Lembaga Kearsipan Daerah Provinsi</t>
  </si>
  <si>
    <t>I</t>
  </si>
  <si>
    <t xml:space="preserve">Pengembangan Perpustakaan di Tingkat Daerah Provinsi </t>
  </si>
  <si>
    <t>Presentase Jumlah Perpustakaan Provinsi Papua yang dikelola</t>
  </si>
  <si>
    <t>Jumlah koleksi perpustakaan khas daerah tingkat provinsi yang Dikembangkan</t>
  </si>
  <si>
    <t>Pengembangan Kekhasan Koleksi Perpustakaan Daerah Tingkat Provinsi</t>
  </si>
  <si>
    <t>Pembinaan Perpustakaan pada Satuan Pendidikan Menengah dan Pendidikan Khusus di Seluruh Wilayah Provinsi sesuai dengan Standar Nasional Perpustakaan</t>
  </si>
  <si>
    <t>Jumlah Perpustakaan pada satuan Pendidikan menengah atas dan Pendidikan khsus yang Dibina sesuai kewenangan Provinsi dalam mewujudkan Standar Nasional Perpustakaan</t>
  </si>
  <si>
    <t>Peningkatan Kapasitas Tenaga Perpustakaan dan Pustakawan Tingkat Daerah Provinsi</t>
  </si>
  <si>
    <t xml:space="preserve">Pengembangan Layanan Perpustakaan Rujukan Tingkat Daerah Provinsi </t>
  </si>
  <si>
    <t>Pengembangan Perpustakaan Deposit</t>
  </si>
  <si>
    <t xml:space="preserve">Pengelolaan dan Pengembangan Bahan Pustaka </t>
  </si>
  <si>
    <t>Pengembangan dan Pemeliharaan Layanan Perpustakaan Elektronik</t>
  </si>
  <si>
    <t xml:space="preserve">Pembinaan Perpustakaan Umum dan Khusus Tingkat Provinsi </t>
  </si>
  <si>
    <t>Presentase Jumlah tenaga perpustakaan yang Ditingkatkan Kapasitasnya dan Mendapat sertifikasi Tenaga Perpustakaan dan Pustakawan Tingkat Daerah Provinsi</t>
  </si>
  <si>
    <t>Jumlah Perpustakaan Deposit yang Dikembangkan</t>
  </si>
  <si>
    <t>Jumlah Layanan Perpustakaan Rujukan Tingkat Daerah Provinsi yang Dikembangkan Melalui Peningkatan Koleksi</t>
  </si>
  <si>
    <t>Jumlah Bahan Perpustakaan yang Dikelola dan Dikembangkan untuk Mewujudkan Keberagaman Koleksi Perpustakaan</t>
  </si>
  <si>
    <t>Jumlah perpustakaan elektronik yang dikembangkan dan dipelihara dengan Manajemen Layanan TIK</t>
  </si>
  <si>
    <t>Jumlah Perpustakaan umum dan khusus yang dibina sesuai kewenangan provinsi dalam mewujudkan standar nasional perpustakaan</t>
  </si>
  <si>
    <t>Sosialisasi Budaya Baca dan Literasi pada Satuan Pendidikan Tingkat Menengah dan Pendidikan Khusus serta Masyarakat</t>
  </si>
  <si>
    <t>Jumlah Lokus Pembudayaan Kegemaran Membaca dan Literasi pada Pendidikan Tingkat Menengah dan Pendidikan Khusus</t>
  </si>
  <si>
    <t>Pengembangan Literasi Berbasis Inklusi Sosial</t>
  </si>
  <si>
    <t>Jumlah Layanan Perpustakaan Berbasis Inklusi Sosial di Wilayah Provinsi yang Dikembangkan</t>
  </si>
  <si>
    <t>Penyusunan Data dan Informasih Perpustakaan</t>
  </si>
  <si>
    <t xml:space="preserve">Presentase Jumlah data dan Informasih Perpustakaan </t>
  </si>
  <si>
    <t>PRESENTASE</t>
  </si>
  <si>
    <t>Kepala Dinas Arsip dan Perpustakaan Provinsi Papua</t>
  </si>
  <si>
    <t>Achmad Djalali, SH</t>
  </si>
  <si>
    <t>Pembina TK.I</t>
  </si>
  <si>
    <t>NIP.19680927 199610 1 003</t>
  </si>
  <si>
    <t>Sehubungan tindak Lanjut Rekomendasi DPRD Terkait Pembangunan Gedung Layanan Perpustakaan, mengingat alokasi Anggaran Untuk Kegiatan Pada Dinas Arsip dan Perpustakaan Tahun Anggaran 2025 sebesar Rp.10.387.207.820 Dengan keterbatasan Anggaran Dinas Arsip dan Perpustakaan hanya Mengalokasikan Anggaran Guna Menyiapkan Dokumen Perencanaan dan Pembongkaran Gedung Lama dengan Rincian : 1. Perencanaan Rp.600.000.000 2. Pembongkaran Gedung 619.000.000. Terlampir Dokumen RAB Perencanaan Gedung Layanan Perpustakaan</t>
  </si>
  <si>
    <t>Dinas Arsip dan Perpustakaan Provinsi Papua</t>
  </si>
  <si>
    <t xml:space="preserve">           Capaian Pelaksanaan Program dan Kegiatan Tahun Anggaran 2025
         Pelaksanaan Urusan Wajib Berkaitan dengan Pelayanan Dasar</t>
  </si>
  <si>
    <t xml:space="preserve">Pengembangan Perpustakan di Tingkat Daerah Provinsi </t>
  </si>
  <si>
    <t>Sasaran Strategis</t>
  </si>
  <si>
    <t>INDIKATOR UTAMA</t>
  </si>
  <si>
    <t>Nilai Indeks Pembangunan Literasi Masyarakat</t>
  </si>
  <si>
    <t>Ketercukupan Koleksi</t>
  </si>
  <si>
    <t>Exempelar</t>
  </si>
  <si>
    <t>Pemerataan Layanan Perpustakaan</t>
  </si>
  <si>
    <t>Perpustakaan</t>
  </si>
  <si>
    <t>Ketercukupan Tenaga Perpustakaan</t>
  </si>
  <si>
    <t>Orang</t>
  </si>
  <si>
    <t xml:space="preserve">Jumlah Lokus Pembudayaan Gemar kegemaran membaca dan literasi pada pendidikan Tingkat menengah dan pendidikan khusus </t>
  </si>
  <si>
    <t>Jumlah Layanan Perpustakaan berbasis inklusi sosial diwilayah Provinsi Papua</t>
  </si>
  <si>
    <t>Lokus</t>
  </si>
  <si>
    <t>Tingkat Gemar Membaca Masyarakat</t>
  </si>
  <si>
    <t>Tingkat Ketersedian Arsip sebagai bahan Akuntabilitas kinerja dan alat bukti yang sah dan dapat dipertanggungjawabkan (Pasal 40 dan Pasal 59 Undang-undang Nomor 43 Tahun 2009 Tentang Kearsipan</t>
  </si>
  <si>
    <t>Jumlah Arsip Inaktif yang telah dibuatkan daftar arsip</t>
  </si>
  <si>
    <t>Jumlah OPD yang mengelola SRIKANDI</t>
  </si>
  <si>
    <t>Jumlah Arsip statis yang telah dibuatkan sarana bantu temu kembali</t>
  </si>
  <si>
    <t>Daftar</t>
  </si>
  <si>
    <t>OPD</t>
  </si>
  <si>
    <t>Arsip</t>
  </si>
  <si>
    <t>SUB KEGIATAN</t>
  </si>
  <si>
    <t>KEGIATAN PENGELOLAAN PERPUSTAKAAN TINGKAT DAERAH PROVINSI</t>
  </si>
  <si>
    <t>CAPAIAN (Output)</t>
  </si>
  <si>
    <t>TARGET (O)</t>
  </si>
  <si>
    <t>Dampak Bagi Masyarakat</t>
  </si>
  <si>
    <t>Keterangan</t>
  </si>
  <si>
    <t>LOKUS</t>
  </si>
  <si>
    <t>PROGRAM/KEGIATAN/SUB.KEGIATAN</t>
  </si>
  <si>
    <t>OPD PELAKSANA</t>
  </si>
  <si>
    <t>Dana Otonomi Khusus 1,25%-Papua-Pendidikan</t>
  </si>
  <si>
    <t>JENIS DANA OTUS/TAHUN</t>
  </si>
  <si>
    <t>Kota Jayapura</t>
  </si>
  <si>
    <t>Kabupaten Supiori dan Kabupaten Jayapura</t>
  </si>
  <si>
    <t>Dana Otonomi Khusus-Provinsi Papua [BLOCK GRANT] (1%)</t>
  </si>
  <si>
    <t>Kabupaten Keerom, Kabupaten Sarmi dan Kabupaten Biak Numfor</t>
  </si>
  <si>
    <t>Penyusunan data dan Informasih Perpustakaan</t>
  </si>
  <si>
    <t>Kabupaten Mamberamo Raya dan Kabupaten Keerom</t>
  </si>
  <si>
    <t>1 Perpustakaan</t>
  </si>
  <si>
    <t>15 Perpustakaan</t>
  </si>
  <si>
    <t>25 Perpustakaan</t>
  </si>
  <si>
    <t>40 Orang</t>
  </si>
  <si>
    <t>4 Perpustakaan</t>
  </si>
  <si>
    <t>500 Exempelar</t>
  </si>
  <si>
    <t>20 Perpustakaan</t>
  </si>
  <si>
    <t>2 Kabupaten</t>
  </si>
  <si>
    <t xml:space="preserve"> Kegiatan Pembudayaan Gemar Membaca Tingkat Daerah Provinsi</t>
  </si>
  <si>
    <t>Kagiatan Pengelolaan Arsip Dinamis Provinsi</t>
  </si>
  <si>
    <t>Sub Kegiatan</t>
  </si>
  <si>
    <t>Terciptanya satu data perpustakaan yang akurat dan terintegrasi, mendukung kebijakan publik yang lebih efektif dan Pemingkatan Layanan Informasi Perpustakaan bagi Masyarakat dan mempermuda infomasih bagi masyarakat dalam nedapatkan refernsi terkait perpustazkaan yang akan mereka kunjungi</t>
  </si>
  <si>
    <t>Kegiatan Pemusnahan Arsip dilingkungan Pemerintah Daerah Provinsi yang Memiliki Retensi di Bawah 10 Tahun</t>
  </si>
  <si>
    <t>Menjadi stimulus utama dalam meningkatkan minat baca dan literasi informasi guna menghadapi tantangan globalisasi, Menyediakan fasilitas bagi seluruh lapisan masyarakat tanpa membedakan status sosial, ekonomi, atau usia.</t>
  </si>
  <si>
    <t>Masyarakat dapat memahami akar budaya dan sejarah mereka sendiri, yang menumbuhkan rasa bangga dan cinta tanah air, Menjaga nilai-nilai kearifan lokal agar tidak hilang tergerus globalisasi melalui proses dokumentasi dan digitalisasi.</t>
  </si>
  <si>
    <t xml:space="preserve"> Masyarakat di pelosok provinsi mendapatkan hak yang sama atas koleksi buku, fasilitas ruang baca, dan layanan digital yang berkualitas tinggi, Pada Pendidikan Khusus, penerapan SNP menjamin ketersediaan koleksi seperti buku Braille atau audio, sehingga siswa berkebutuhan khusus mendapatkan hak belajar yang setara.</t>
  </si>
  <si>
    <t>Masyarakat (peneliti, mahasiswa, praktisi) terbantu dalam menemukan referensi yang tepat secara lebih cepat berkat keahlian pustakawan dalam temu kembali informasi, Pustakawan mampu membimbing masyarakat dalam membedakan informasi valid dan hoaks, yang sangat krusial di era disinformasi digital.</t>
  </si>
  <si>
    <t>Masyarakat dapat menemukan data statistik, dokumen hukum, atau literatur langka secara lebih efisien dengan bantuan pustakawan ahli, Membantu masyarakat mendapatkan informasi dari sumber yang kredibel, sehingga terhindar dari informasi hoaks atau menyesatkan.</t>
  </si>
  <si>
    <t>Perpustakaan deposit memastikan bahwa setiap karya yang diterbitkan di daerah (buku, majalah, surat kabar, hingga rekaman musik/film lokal) tidak hilang ditelan zaman. Masyarakat di masa depan tetap dapat mengakses bukti sejarah, pemikiran, dan budaya lokal yang diproduksi saat ini. Menjadi satu-satunya tempat di mana masyarakat bisa menemukan koleksi lengkap mengenai kekayaan intelektual spesifik provinsi tersebut yang mungkin tidak tersedia di toko buku atau perpustakaan umum lainnya.</t>
  </si>
  <si>
    <t>Masyarakat mendapatkan akses ke buku-buku terbaru, jurnal terkini, dan literatur digital yang sesuai dengan tren teknologi serta kebutuhan pasar kerja saat ini. Menjamin bahwa informasi yang dikonsumsi masyarakat tidak kedaluwarsa, terutama dalam bidang sains, hukum, dan kesehatan.</t>
  </si>
  <si>
    <t>Masyarakat di desa terpencil sekalipun dapat meminjam dan membaca buku melalui smartphone kapan saja tanpa harus menempuh perjalanan jauh ke ibu kota provinsi, Pelajar dari keluarga prasejahtera atau wilayah pelosok mendapatkan akses ke koleksi literatur berkualitas yang sama dengan mereka yang tinggal di pusat kota.</t>
  </si>
  <si>
    <t>Profesionalisme Layanan: Masyarakat mendapatkan layanan yang lebih terorganisir karena pengelolanya telah dibina mengenai cara penataan buku dan pelayanan pemustaka yang ramah.
Kesesuaian Standar: Melalui pembinaan, perpustakaan didorong untuk mencapai Standar Nasional Perpustakaan (SNP) yang menjamin kenyamanan dan kelengkapan koleksi bagi pengunjung.</t>
  </si>
  <si>
    <t>10 Lembaga</t>
  </si>
  <si>
    <t>Kota Jayapura, Kabupaten Jayapura</t>
  </si>
  <si>
    <t xml:space="preserve"> Dampaknya tidak hanya terasa pada nilai akademik, tetapi juga pada kualitas hidup masyarakat secara menyeluruh.Berpikir Kritis: Masyarakat dan siswa menjadi lebih kritis dalam menerima informasi, sehingga tidak mudah terjebak oleh berita bohong (hoaks) atau provokasi di media sosial.
Kemampuan Analisis: Di tingkat pendidikan menengah, literasi yang kuat membantu siswa menghubungkan berbagai konsep ilmu untuk memecahkan masalah nyata di lingkungan mereka.</t>
  </si>
  <si>
    <t>Masyarakat mendapatkan pelatihan keterampilan praktis (life skills) secara gratis di perpustakaan.
Wirausaha Baru: Ibu rumah tangga atau pengangguran yang belajar menjahit, memasak, atau membuat kerajinan dari buku di perpustakaan dapat membuka usaha kecil.
Pemasaran Digital: Petani atau perajin lokal dilatih menggunakan internet di perpustakaan untuk menjual produk mereka ke luar daerah, meningkatkan pendapatan keluarga.</t>
  </si>
  <si>
    <t>Kecepatan dan Efisiensi Layanan Publik
Masyarakat sering kali membutuhkan dokumen resmi yang dikelola oleh pemerintah provinsi sebagai persyaratan administratif.
Akses Instan: Proses pencarian dokumen (seperti izin usaha, riwayat kependudukan, atau sertifikat) menjadi jauh lebih cepat karena petugas hanya perlu mengakses database digital daripada membongkar gudang arsip.
Layanan Tanpa Tatap Muka: Alih media memungkinkan integrasi dengan sistem layanan daring, sehingga masyarakat bisa mendapatkan dokumen yang dibutuhkan dari rumah tanpa harus mengantre di kantor dinas.</t>
  </si>
  <si>
    <t>Kemudahan dalam Pelayanan Publik
Setiap kali masyarakat mengurus izin, bantuan sosial, atau administrasi kependudukan, pemerintah sedang mengelola arsip dinamis.
Proses yang Lebih Cepat: Pemeliharaan arsip yang rapi membuat data masyarakat mudah ditemukan. Anda tidak perlu menunggu berhari-hari hanya untuk verifikasi dokumen karena data sudah terorganisir dengan baik.
Akurasi Data: Meminimalkan risiko kesalahan identitas atau data ganda yang seringkali merugikan masyarakat dalam menerima bantuan atau layanan pemerintah.</t>
  </si>
  <si>
    <t>Jaminan Keamanan Identitas dan Sejarah Daerah
Arsip statis adalah "akta kelahiran" sebuah daerah. Prasarana yang standar (seperti gedung depot arsip yang tahan api dan antiputus) menjamin bukti sejarah tidak musnah.
Penyelamatan Bukti Kepemilikan: Masyarakat dapat menelusuri dokumen sejarah terkait batas wilayah, kepemilikan tanah adat, atau asal-usul sebuah desa yang sah secara hukum.
Perlindungan dari Bencana: Dengan sarana penyimpanan yang canggih (suhu dan kelembapan terkontrol), dokumen bersejarah milik masyarakat dan pemerintah tetap utuh meskipun terjadi perubahan iklim atau bencana alam.</t>
  </si>
  <si>
    <t>5000 Arsip</t>
  </si>
  <si>
    <t>3339 Arsip</t>
  </si>
  <si>
    <t>41 OPD</t>
  </si>
  <si>
    <t>1 Lembaga</t>
  </si>
  <si>
    <t>100 Dokumen</t>
  </si>
  <si>
    <t>5 Dokumen</t>
  </si>
  <si>
    <t>1500 Arsip</t>
  </si>
  <si>
    <t>120 Dokumen</t>
  </si>
  <si>
    <t>Jaminan Kualitas Layanan Administrasi
Monev memastikan standar pengelolaan arsip di dinas-dinas (seperti Dinas Kesehatan, Pendidikan, atau Perizinan) berjalan optimal.
Birokrasi Efisien: Masyarakat tidak lagi mengalami kendala "berkas hilang" atau "data tidak ditemukan" saat mengurus perizinan karena sistem kearsipan instansi tersebut rutin diawasi kualitasnya.
Respons Cepat: Pengawasan yang ketat memaksa instansi untuk merapikan database mereka, sehingga permintaan data atau layanan dari masyarakat dapat diproses lebih cepat.</t>
  </si>
  <si>
    <t>Penyelamatan Memori Kolektif dan Sejarah Daerah (Akusisi)
Akusisi adalah proses penyerahan arsip bernilai guna sejarah dari instansi atau perseorangan ke lembaga kearsipan.
Keutuhan Sejarah: Masyarakat tidak kehilangan jejak peristiwa penting, kebijakan masa lalu, atau sejarah lokal yang membentuk daerah mereka.
Penyelamatan Aset: Dokumen berharga milik tokoh masyarakat atau organisasi yang terancam rusak/hilang dapat diselamatkan dan dikelola oleh negara untuk kepentingan publik.</t>
  </si>
  <si>
    <t>Pelayanan Publik yang Lebih Profesional dan Transparan
Unit kearsipan yang berdaya memastikan setiap dokumen layanan masyarakat dikelola dengan standar yang tinggi.
Kepastian Layanan: Masyarakat tidak akan lagi mendengar alasan "berkas terselip" atau "data hilang" saat mengurus perizinan, administrasi kependudukan, atau hak-hak sosial.
Transparansi Informasi: Pemberdayaan LKD memudahkan masyarakat untuk mengakses informasi publik sesuai UU Keterbukaan Informasi Publik (KIP). Masyarakat dapat memantau kinerja pemerintah melalui dokumen yang terjaga integritasnya.</t>
  </si>
  <si>
    <t xml:space="preserve">Peningkatan Kualitas Layanan Publik
Pengawasan yang rutin memaksa perangkat daerah untuk tertib arsip, yang berdampak langsung pada pelayanan kepada warga. 
Pencarian Berkas Cepat: Masyarakat tidak perlu menunggu lama saat mengurus dokumen (seperti KTP-el atau izin usaha) karena sistem pengarsipan yang diawasi menjamin data ditemukan dengan cepat.
Akurasi Data: Meminimalkan kesalahan informasi dalam pelayanan publik karena adanya standar pengelolaan yang ketat. </t>
  </si>
  <si>
    <t>Kecepatan dan Kepastian Layanan Publik
Unit kearsipan yang kompeten memastikan data tidak "terselip" atau hilang.
Birokrasi Tanpa Hambatan: Saat masyarakat mengurus perizinan, bantuan sosial, atau sertifikasi, proses verifikasi data menjadi jauh lebih cepat karena dokumen pendukungnya tertata dengan standar yang benar.
Kepastian Status: Mengurangi risiko penolakan layanan akibat data yang tidak ditemukan, sehingga memberikan rasa aman bagi warga yang sedang berurusan dengan birokrasi.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</si>
</sst>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_-[$Rp-3809]* #,##0.00_-;\-[$Rp-3809]* #,##0.00_-;_-[$Rp-3809]* &quot;-&quot;??_-;_-@_-"/>
    <numFmt numFmtId="165" formatCode="_-* #,##0_-;\-* #,##0_-;_-* &quot;-&quot;??_-;_-@_-"/>
    <numFmt numFmtId="166" formatCode="_-[$Rp-3809]* #,##0_-;\-[$Rp-3809]* #,##0_-;_-[$Rp-3809]* &quot;-&quot;??_-;_-@_-"/>
    <numFmt numFmtId="167" formatCode="0.0"/>
    <numFmt numFmtId="168" formatCode="_-&quot;Rp&quot;* #,##0_-;\-&quot;Rp&quot;* #,##0_-;_-&quot;Rp&quot;* &quot;-&quot;??_-;_-@_-"/>
  </numFmts>
  <fonts count="13" x14ac:knownFonts="1">
    <font>
      <sz val="11"/>
      <color theme="1"/>
      <name val="Calibri"/>
      <family val="2"/>
      <scheme val="minor"/>
    </font>
    <font>
      <b/>
      <sz val="11"/>
      <color theme="1"/>
      <name val="Calibri"/>
      <family val="2"/>
      <scheme val="minor"/>
    </font>
    <font>
      <sz val="11"/>
      <color theme="1"/>
      <name val="Calibri"/>
      <family val="2"/>
      <scheme val="minor"/>
    </font>
    <font>
      <sz val="12"/>
      <color theme="1"/>
      <name val="Calibri"/>
      <family val="2"/>
      <scheme val="minor"/>
    </font>
    <font>
      <b/>
      <sz val="12"/>
      <color theme="1"/>
      <name val="Calibri"/>
      <family val="2"/>
      <scheme val="minor"/>
    </font>
    <font>
      <b/>
      <sz val="14"/>
      <color theme="1"/>
      <name val="Tahoma"/>
      <family val="2"/>
    </font>
    <font>
      <sz val="14"/>
      <color theme="1"/>
      <name val="Tahoma"/>
      <family val="2"/>
    </font>
    <font>
      <b/>
      <sz val="20"/>
      <color theme="1"/>
      <name val="Tahoma"/>
      <family val="2"/>
    </font>
    <font>
      <b/>
      <sz val="11"/>
      <color theme="1"/>
      <name val="Tahoma"/>
      <family val="2"/>
    </font>
    <font>
      <sz val="14"/>
      <color rgb="FFFF0000"/>
      <name val="Tahoma"/>
      <family val="2"/>
    </font>
    <font>
      <sz val="28"/>
      <color theme="1"/>
      <name val="Calibri"/>
      <family val="2"/>
      <scheme val="minor"/>
    </font>
    <font>
      <sz val="24"/>
      <color theme="1"/>
      <name val="Calibri"/>
      <family val="2"/>
      <scheme val="minor"/>
    </font>
    <font>
      <sz val="26"/>
      <color theme="1"/>
      <name val="Calibri"/>
      <family val="2"/>
      <scheme val="minor"/>
    </font>
  </fonts>
  <fills count="5">
    <fill>
      <patternFill patternType="none"/>
    </fill>
    <fill>
      <patternFill patternType="gray125"/>
    </fill>
    <fill>
      <patternFill patternType="solid">
        <fgColor theme="8"/>
        <bgColor indexed="64"/>
      </patternFill>
    </fill>
    <fill>
      <patternFill patternType="solid">
        <fgColor theme="4" tint="0.59999389629810485"/>
        <bgColor indexed="64"/>
      </patternFill>
    </fill>
    <fill>
      <patternFill patternType="solid">
        <fgColor theme="4" tint="0.399975585192419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s>
  <cellStyleXfs count="2">
    <xf numFmtId="0" fontId="0" fillId="0" borderId="0"/>
    <xf numFmtId="43" fontId="2" fillId="0" borderId="0" applyFont="0" applyFill="0" applyBorder="0" applyAlignment="0" applyProtection="0"/>
  </cellStyleXfs>
  <cellXfs count="210">
    <xf numFmtId="0" fontId="0" fillId="0" borderId="0" xfId="0"/>
    <xf numFmtId="0" fontId="0" fillId="0" borderId="0" xfId="0" applyAlignment="1">
      <alignment horizontal="center"/>
    </xf>
    <xf numFmtId="0" fontId="1" fillId="0" borderId="1" xfId="0" applyFont="1"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xf>
    <xf numFmtId="0" fontId="0" fillId="0" borderId="1" xfId="0" applyBorder="1" applyAlignment="1">
      <alignment horizontal="center" vertical="center"/>
    </xf>
    <xf numFmtId="165" fontId="0" fillId="0" borderId="0" xfId="1" applyNumberFormat="1" applyFont="1"/>
    <xf numFmtId="165" fontId="0" fillId="0" borderId="0" xfId="0" applyNumberFormat="1"/>
    <xf numFmtId="0" fontId="0" fillId="0" borderId="0" xfId="0" applyAlignment="1">
      <alignment horizontal="left" vertical="center"/>
    </xf>
    <xf numFmtId="0" fontId="1" fillId="0" borderId="1" xfId="0" applyFont="1" applyBorder="1" applyAlignment="1">
      <alignment horizontal="center" vertical="center" wrapText="1"/>
    </xf>
    <xf numFmtId="0" fontId="0" fillId="0" borderId="0" xfId="0" applyAlignment="1">
      <alignment vertical="center"/>
    </xf>
    <xf numFmtId="0" fontId="1" fillId="0" borderId="7" xfId="0" applyFont="1" applyBorder="1" applyAlignment="1">
      <alignment horizontal="center" vertical="center"/>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vertical="center" wrapText="1"/>
    </xf>
    <xf numFmtId="0" fontId="4" fillId="0" borderId="1" xfId="0" applyFont="1" applyBorder="1" applyAlignment="1">
      <alignment horizontal="center" vertical="center"/>
    </xf>
    <xf numFmtId="0" fontId="4" fillId="0" borderId="1" xfId="0" applyFont="1" applyBorder="1" applyAlignment="1">
      <alignment horizontal="left" vertical="center" wrapText="1"/>
    </xf>
    <xf numFmtId="0" fontId="3" fillId="0" borderId="3" xfId="0" applyFont="1" applyBorder="1" applyAlignment="1">
      <alignment horizontal="left" vertical="center" wrapText="1"/>
    </xf>
    <xf numFmtId="0" fontId="3" fillId="0" borderId="1" xfId="0" applyFont="1" applyBorder="1" applyAlignment="1">
      <alignment vertical="center"/>
    </xf>
    <xf numFmtId="0" fontId="4" fillId="0" borderId="1" xfId="0" applyFont="1" applyBorder="1" applyAlignment="1">
      <alignment vertical="center"/>
    </xf>
    <xf numFmtId="0" fontId="3" fillId="0" borderId="5" xfId="0" applyFont="1" applyBorder="1" applyAlignment="1">
      <alignment vertical="center" wrapText="1"/>
    </xf>
    <xf numFmtId="0" fontId="4" fillId="0" borderId="1" xfId="0" applyFont="1" applyBorder="1" applyAlignment="1">
      <alignment vertical="center" wrapText="1"/>
    </xf>
    <xf numFmtId="0" fontId="3" fillId="0" borderId="3" xfId="0" applyFont="1" applyBorder="1" applyAlignment="1">
      <alignment vertical="center" wrapText="1"/>
    </xf>
    <xf numFmtId="0" fontId="0" fillId="3" borderId="1" xfId="0" applyFill="1" applyBorder="1"/>
    <xf numFmtId="0" fontId="0" fillId="3" borderId="1" xfId="0" applyFill="1" applyBorder="1" applyAlignment="1">
      <alignment horizontal="center"/>
    </xf>
    <xf numFmtId="0" fontId="1" fillId="0" borderId="1" xfId="0" applyFont="1" applyBorder="1" applyAlignment="1">
      <alignment horizontal="center"/>
    </xf>
    <xf numFmtId="0" fontId="1" fillId="0" borderId="5" xfId="0" applyFont="1" applyBorder="1" applyAlignment="1">
      <alignment vertical="center"/>
    </xf>
    <xf numFmtId="0" fontId="1" fillId="0" borderId="7" xfId="0" applyFont="1" applyBorder="1" applyAlignment="1">
      <alignment vertical="center"/>
    </xf>
    <xf numFmtId="0" fontId="1" fillId="0" borderId="6" xfId="0" applyFont="1" applyBorder="1" applyAlignment="1">
      <alignment vertical="center"/>
    </xf>
    <xf numFmtId="0" fontId="0" fillId="2" borderId="1" xfId="0" applyFill="1" applyBorder="1" applyAlignment="1">
      <alignment horizontal="center" vertical="center"/>
    </xf>
    <xf numFmtId="166" fontId="3" fillId="0" borderId="1" xfId="1" applyNumberFormat="1" applyFont="1" applyBorder="1" applyAlignment="1">
      <alignment horizontal="left" vertical="center"/>
    </xf>
    <xf numFmtId="166" fontId="3" fillId="0" borderId="1" xfId="0" applyNumberFormat="1" applyFont="1" applyBorder="1" applyAlignment="1">
      <alignment horizontal="left" vertical="center"/>
    </xf>
    <xf numFmtId="166" fontId="4" fillId="0" borderId="1" xfId="0" applyNumberFormat="1" applyFont="1" applyBorder="1" applyAlignment="1">
      <alignment horizontal="left" vertical="center"/>
    </xf>
    <xf numFmtId="166" fontId="3" fillId="0" borderId="1" xfId="0" applyNumberFormat="1" applyFont="1" applyBorder="1" applyAlignment="1">
      <alignment horizontal="right" vertical="center"/>
    </xf>
    <xf numFmtId="166" fontId="4" fillId="0" borderId="1" xfId="0" applyNumberFormat="1" applyFont="1" applyBorder="1" applyAlignment="1">
      <alignment horizontal="right" vertical="center"/>
    </xf>
    <xf numFmtId="166" fontId="4" fillId="0" borderId="1" xfId="0" applyNumberFormat="1" applyFont="1" applyBorder="1" applyAlignment="1">
      <alignment vertical="center"/>
    </xf>
    <xf numFmtId="166" fontId="3" fillId="0" borderId="1" xfId="0" applyNumberFormat="1" applyFont="1" applyBorder="1" applyAlignment="1">
      <alignment horizontal="right"/>
    </xf>
    <xf numFmtId="166" fontId="4" fillId="0" borderId="1" xfId="0" applyNumberFormat="1" applyFont="1" applyBorder="1" applyAlignment="1">
      <alignment horizontal="right"/>
    </xf>
    <xf numFmtId="166" fontId="3" fillId="0" borderId="1" xfId="0" applyNumberFormat="1" applyFont="1" applyBorder="1"/>
    <xf numFmtId="166" fontId="4" fillId="0" borderId="1" xfId="0" applyNumberFormat="1" applyFont="1" applyBorder="1"/>
    <xf numFmtId="166" fontId="3" fillId="0" borderId="1" xfId="0" applyNumberFormat="1" applyFont="1" applyBorder="1" applyAlignment="1">
      <alignment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xf>
    <xf numFmtId="0" fontId="6" fillId="2" borderId="1" xfId="0" applyFont="1" applyFill="1" applyBorder="1" applyAlignment="1">
      <alignment horizontal="center" vertical="center"/>
    </xf>
    <xf numFmtId="0" fontId="5" fillId="0" borderId="5" xfId="0" applyFont="1" applyBorder="1" applyAlignment="1">
      <alignment vertical="center"/>
    </xf>
    <xf numFmtId="0" fontId="6" fillId="3" borderId="1" xfId="0" applyFont="1" applyFill="1" applyBorder="1" applyAlignment="1">
      <alignment vertical="center"/>
    </xf>
    <xf numFmtId="0" fontId="6" fillId="3" borderId="1" xfId="0" applyFont="1" applyFill="1" applyBorder="1" applyAlignment="1">
      <alignment horizontal="center" vertical="center"/>
    </xf>
    <xf numFmtId="0" fontId="6" fillId="3" borderId="1" xfId="0" applyFont="1" applyFill="1" applyBorder="1" applyAlignment="1">
      <alignment horizontal="center"/>
    </xf>
    <xf numFmtId="0" fontId="6" fillId="3" borderId="1" xfId="0" applyFont="1" applyFill="1" applyBorder="1"/>
    <xf numFmtId="0" fontId="5" fillId="0" borderId="7" xfId="0" applyFont="1" applyBorder="1" applyAlignment="1">
      <alignment vertical="center"/>
    </xf>
    <xf numFmtId="0" fontId="6" fillId="0" borderId="1" xfId="0" applyFont="1" applyBorder="1" applyAlignment="1">
      <alignment horizontal="left" vertical="center"/>
    </xf>
    <xf numFmtId="0" fontId="6" fillId="0" borderId="1" xfId="0" applyFont="1" applyBorder="1" applyAlignment="1">
      <alignment horizontal="left" vertical="center" wrapText="1"/>
    </xf>
    <xf numFmtId="0" fontId="6" fillId="0" borderId="1" xfId="0" applyFont="1" applyBorder="1" applyAlignment="1">
      <alignment horizontal="center" vertical="center"/>
    </xf>
    <xf numFmtId="164" fontId="6" fillId="0" borderId="1" xfId="1" applyNumberFormat="1" applyFont="1" applyBorder="1" applyAlignment="1">
      <alignment horizontal="left" vertical="center"/>
    </xf>
    <xf numFmtId="164" fontId="6" fillId="0" borderId="1" xfId="0" applyNumberFormat="1" applyFont="1" applyBorder="1" applyAlignment="1">
      <alignment horizontal="left" vertical="center"/>
    </xf>
    <xf numFmtId="0" fontId="5" fillId="0" borderId="6" xfId="0" applyFont="1" applyBorder="1" applyAlignment="1">
      <alignment vertical="center"/>
    </xf>
    <xf numFmtId="0" fontId="5" fillId="3" borderId="2" xfId="0" applyFont="1" applyFill="1" applyBorder="1" applyAlignment="1">
      <alignment vertical="center"/>
    </xf>
    <xf numFmtId="0" fontId="5" fillId="3" borderId="4" xfId="0" applyFont="1" applyFill="1" applyBorder="1" applyAlignment="1">
      <alignment vertical="center"/>
    </xf>
    <xf numFmtId="0" fontId="5" fillId="3" borderId="3" xfId="0" applyFont="1" applyFill="1" applyBorder="1" applyAlignment="1">
      <alignment vertical="center"/>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164" fontId="5" fillId="0" borderId="1" xfId="0" applyNumberFormat="1" applyFont="1" applyBorder="1" applyAlignment="1">
      <alignment horizontal="left" vertical="center"/>
    </xf>
    <xf numFmtId="9" fontId="6" fillId="0" borderId="1" xfId="0" applyNumberFormat="1" applyFont="1" applyBorder="1" applyAlignment="1">
      <alignment horizontal="center" vertical="center"/>
    </xf>
    <xf numFmtId="164" fontId="6" fillId="0" borderId="1" xfId="0" applyNumberFormat="1" applyFont="1" applyBorder="1" applyAlignment="1">
      <alignment horizontal="right" vertical="center"/>
    </xf>
    <xf numFmtId="10" fontId="6" fillId="0" borderId="1" xfId="0" applyNumberFormat="1" applyFont="1" applyBorder="1" applyAlignment="1">
      <alignment horizontal="center" vertical="center"/>
    </xf>
    <xf numFmtId="164" fontId="5" fillId="0" borderId="1" xfId="0" applyNumberFormat="1" applyFont="1" applyBorder="1" applyAlignment="1">
      <alignment horizontal="right" vertical="center"/>
    </xf>
    <xf numFmtId="0" fontId="6" fillId="0" borderId="7" xfId="0" applyFont="1" applyBorder="1" applyAlignment="1">
      <alignment horizontal="center" wrapText="1"/>
    </xf>
    <xf numFmtId="0" fontId="6" fillId="0" borderId="7" xfId="0" applyFont="1" applyBorder="1" applyAlignment="1">
      <alignment horizontal="center"/>
    </xf>
    <xf numFmtId="0" fontId="6" fillId="0" borderId="3" xfId="0" applyFont="1" applyBorder="1" applyAlignment="1">
      <alignment horizontal="left" vertical="center" wrapText="1"/>
    </xf>
    <xf numFmtId="0" fontId="5" fillId="0" borderId="1" xfId="0" applyFont="1" applyBorder="1" applyAlignment="1">
      <alignment vertical="center"/>
    </xf>
    <xf numFmtId="0" fontId="5" fillId="0" borderId="1" xfId="0" applyFont="1" applyBorder="1" applyAlignment="1">
      <alignment vertical="center" wrapText="1"/>
    </xf>
    <xf numFmtId="164" fontId="5" fillId="0" borderId="1" xfId="0" applyNumberFormat="1" applyFont="1" applyBorder="1" applyAlignment="1">
      <alignment vertical="center"/>
    </xf>
    <xf numFmtId="0" fontId="6" fillId="0" borderId="5" xfId="0" applyFont="1" applyBorder="1" applyAlignment="1">
      <alignment vertical="center" wrapText="1"/>
    </xf>
    <xf numFmtId="0" fontId="6" fillId="0" borderId="1" xfId="0" applyFont="1" applyBorder="1" applyAlignment="1">
      <alignment vertical="center" wrapText="1"/>
    </xf>
    <xf numFmtId="164" fontId="6" fillId="0" borderId="1" xfId="0" applyNumberFormat="1" applyFont="1" applyBorder="1"/>
    <xf numFmtId="0" fontId="6" fillId="0" borderId="1" xfId="0" applyFont="1" applyBorder="1"/>
    <xf numFmtId="0" fontId="6" fillId="0" borderId="1" xfId="0" applyFont="1" applyBorder="1" applyAlignment="1">
      <alignment horizontal="center"/>
    </xf>
    <xf numFmtId="164" fontId="5" fillId="0" borderId="1" xfId="0" applyNumberFormat="1" applyFont="1" applyBorder="1" applyAlignment="1">
      <alignment horizontal="center" vertical="center"/>
    </xf>
    <xf numFmtId="164" fontId="6" fillId="0" borderId="1" xfId="0" applyNumberFormat="1" applyFont="1" applyBorder="1" applyAlignment="1">
      <alignment horizontal="right"/>
    </xf>
    <xf numFmtId="0" fontId="6" fillId="0" borderId="1" xfId="0" applyFont="1" applyBorder="1" applyAlignment="1">
      <alignment wrapText="1"/>
    </xf>
    <xf numFmtId="0" fontId="5" fillId="0" borderId="1" xfId="0" applyFont="1" applyBorder="1" applyAlignment="1">
      <alignment wrapText="1"/>
    </xf>
    <xf numFmtId="0" fontId="5" fillId="0" borderId="1" xfId="0" applyFont="1" applyBorder="1"/>
    <xf numFmtId="164" fontId="5" fillId="0" borderId="1" xfId="0" applyNumberFormat="1" applyFont="1" applyBorder="1" applyAlignment="1">
      <alignment horizontal="right"/>
    </xf>
    <xf numFmtId="164" fontId="5" fillId="0" borderId="1" xfId="0" applyNumberFormat="1" applyFont="1" applyBorder="1"/>
    <xf numFmtId="0" fontId="5" fillId="0" borderId="1" xfId="0" applyFont="1" applyBorder="1" applyAlignment="1">
      <alignment horizontal="center"/>
    </xf>
    <xf numFmtId="0" fontId="5" fillId="0" borderId="7" xfId="0" applyFont="1" applyBorder="1" applyAlignment="1">
      <alignment horizontal="center" vertical="center"/>
    </xf>
    <xf numFmtId="0" fontId="6" fillId="0" borderId="3" xfId="0" applyFont="1" applyBorder="1" applyAlignment="1">
      <alignment vertical="center" wrapText="1"/>
    </xf>
    <xf numFmtId="0" fontId="6" fillId="0" borderId="1" xfId="0" applyFont="1" applyBorder="1" applyAlignment="1">
      <alignment vertical="center"/>
    </xf>
    <xf numFmtId="164" fontId="6" fillId="0" borderId="1" xfId="0" applyNumberFormat="1" applyFont="1" applyBorder="1" applyAlignment="1">
      <alignment vertical="center"/>
    </xf>
    <xf numFmtId="167" fontId="6" fillId="0" borderId="1" xfId="0" applyNumberFormat="1" applyFont="1" applyBorder="1" applyAlignment="1">
      <alignment vertical="center"/>
    </xf>
    <xf numFmtId="0" fontId="6" fillId="0" borderId="0" xfId="0" applyFont="1"/>
    <xf numFmtId="0" fontId="6" fillId="0" borderId="0" xfId="0" applyFont="1" applyAlignment="1">
      <alignment horizontal="center"/>
    </xf>
    <xf numFmtId="0" fontId="5" fillId="0" borderId="0" xfId="0" applyFont="1"/>
    <xf numFmtId="164" fontId="5" fillId="3" borderId="1" xfId="0" applyNumberFormat="1" applyFont="1" applyFill="1" applyBorder="1" applyAlignment="1">
      <alignment vertical="center"/>
    </xf>
    <xf numFmtId="164" fontId="6" fillId="0" borderId="0" xfId="0" applyNumberFormat="1" applyFont="1"/>
    <xf numFmtId="0" fontId="6" fillId="0" borderId="5" xfId="0" applyFont="1" applyBorder="1"/>
    <xf numFmtId="0" fontId="6" fillId="0" borderId="7" xfId="0" applyFont="1" applyBorder="1"/>
    <xf numFmtId="0" fontId="6" fillId="0" borderId="6" xfId="0" applyFont="1" applyBorder="1"/>
    <xf numFmtId="0" fontId="6" fillId="0" borderId="5" xfId="0" applyFont="1" applyBorder="1" applyAlignment="1">
      <alignment wrapText="1"/>
    </xf>
    <xf numFmtId="0" fontId="6" fillId="0" borderId="7" xfId="0" applyFont="1" applyBorder="1" applyAlignment="1">
      <alignment wrapText="1"/>
    </xf>
    <xf numFmtId="0" fontId="6" fillId="0" borderId="6" xfId="0" applyFont="1" applyBorder="1" applyAlignment="1">
      <alignment wrapText="1"/>
    </xf>
    <xf numFmtId="0" fontId="5" fillId="3" borderId="1" xfId="0" applyFont="1" applyFill="1" applyBorder="1" applyAlignment="1">
      <alignment vertical="center"/>
    </xf>
    <xf numFmtId="0" fontId="5" fillId="3" borderId="1" xfId="0" applyFont="1" applyFill="1" applyBorder="1" applyAlignment="1">
      <alignment vertical="center" wrapText="1"/>
    </xf>
    <xf numFmtId="0" fontId="6" fillId="3" borderId="1" xfId="0" applyFont="1" applyFill="1" applyBorder="1" applyAlignment="1">
      <alignment vertical="center" wrapText="1"/>
    </xf>
    <xf numFmtId="0" fontId="5" fillId="0" borderId="2" xfId="0" applyFont="1" applyBorder="1" applyAlignment="1">
      <alignment horizontal="left" vertical="center"/>
    </xf>
    <xf numFmtId="0" fontId="6" fillId="0" borderId="2" xfId="0" applyFont="1" applyBorder="1" applyAlignment="1">
      <alignment horizontal="left" vertical="center"/>
    </xf>
    <xf numFmtId="0" fontId="5" fillId="0" borderId="2" xfId="0" applyFont="1" applyBorder="1" applyAlignment="1">
      <alignment vertical="center"/>
    </xf>
    <xf numFmtId="0" fontId="6" fillId="0" borderId="2" xfId="0" applyFont="1" applyBorder="1"/>
    <xf numFmtId="168" fontId="5" fillId="0" borderId="2" xfId="1" applyNumberFormat="1" applyFont="1" applyBorder="1"/>
    <xf numFmtId="0" fontId="6" fillId="0" borderId="2" xfId="0" applyFont="1" applyBorder="1" applyAlignment="1">
      <alignment vertical="center"/>
    </xf>
    <xf numFmtId="0" fontId="5" fillId="0" borderId="3" xfId="0" applyFont="1" applyBorder="1" applyAlignment="1">
      <alignment horizontal="center" vertical="center"/>
    </xf>
    <xf numFmtId="0" fontId="6" fillId="0" borderId="5" xfId="0" applyFont="1" applyBorder="1" applyAlignment="1">
      <alignment vertical="center"/>
    </xf>
    <xf numFmtId="3" fontId="6" fillId="0" borderId="1" xfId="0" applyNumberFormat="1" applyFont="1" applyBorder="1" applyAlignment="1">
      <alignment horizontal="center" vertical="center"/>
    </xf>
    <xf numFmtId="167" fontId="6" fillId="0" borderId="1" xfId="0" applyNumberFormat="1" applyFont="1" applyBorder="1" applyAlignment="1">
      <alignment horizontal="center" vertical="center"/>
    </xf>
    <xf numFmtId="0" fontId="4" fillId="3" borderId="2" xfId="0" applyFont="1" applyFill="1" applyBorder="1" applyAlignment="1">
      <alignment vertical="center"/>
    </xf>
    <xf numFmtId="0" fontId="4" fillId="3" borderId="4" xfId="0" applyFont="1" applyFill="1" applyBorder="1" applyAlignment="1">
      <alignment vertical="center"/>
    </xf>
    <xf numFmtId="0" fontId="4" fillId="3" borderId="3" xfId="0" applyFont="1" applyFill="1" applyBorder="1" applyAlignment="1">
      <alignment vertical="center"/>
    </xf>
    <xf numFmtId="166" fontId="4" fillId="3" borderId="4" xfId="0" applyNumberFormat="1" applyFont="1" applyFill="1" applyBorder="1" applyAlignment="1">
      <alignment vertical="center"/>
    </xf>
    <xf numFmtId="0" fontId="4" fillId="3" borderId="3" xfId="0" applyFont="1" applyFill="1" applyBorder="1" applyAlignment="1">
      <alignment vertical="center" wrapText="1"/>
    </xf>
    <xf numFmtId="166" fontId="4" fillId="3" borderId="4" xfId="0" applyNumberFormat="1" applyFont="1" applyFill="1" applyBorder="1" applyAlignment="1">
      <alignment vertical="center" wrapText="1"/>
    </xf>
    <xf numFmtId="166" fontId="3" fillId="0" borderId="3" xfId="0" applyNumberFormat="1" applyFont="1" applyBorder="1" applyAlignment="1">
      <alignment vertical="center"/>
    </xf>
    <xf numFmtId="0" fontId="1" fillId="0" borderId="4" xfId="0" applyFont="1" applyBorder="1" applyAlignment="1">
      <alignment vertical="center"/>
    </xf>
    <xf numFmtId="0" fontId="1" fillId="0" borderId="3" xfId="0" applyFont="1" applyBorder="1" applyAlignment="1">
      <alignment vertical="center"/>
    </xf>
    <xf numFmtId="166" fontId="1" fillId="3" borderId="1" xfId="0" applyNumberFormat="1" applyFont="1" applyFill="1" applyBorder="1" applyAlignment="1">
      <alignment vertical="center"/>
    </xf>
    <xf numFmtId="166" fontId="4" fillId="0" borderId="4" xfId="0" applyNumberFormat="1" applyFont="1" applyBorder="1" applyAlignment="1">
      <alignment horizontal="right" vertical="center"/>
    </xf>
    <xf numFmtId="1" fontId="6" fillId="3" borderId="1" xfId="0" applyNumberFormat="1" applyFont="1" applyFill="1" applyBorder="1"/>
    <xf numFmtId="0" fontId="9" fillId="0" borderId="1" xfId="0" applyFont="1" applyBorder="1" applyAlignment="1">
      <alignment vertical="center" wrapText="1"/>
    </xf>
    <xf numFmtId="43" fontId="11" fillId="0" borderId="0" xfId="1" applyFont="1" applyAlignment="1">
      <alignment horizontal="left" vertical="center"/>
    </xf>
    <xf numFmtId="165" fontId="11" fillId="0" borderId="0" xfId="1" applyNumberFormat="1" applyFont="1" applyAlignment="1">
      <alignment horizontal="left" vertical="center"/>
    </xf>
    <xf numFmtId="43" fontId="12" fillId="0" borderId="0" xfId="1" applyFont="1" applyAlignment="1">
      <alignment horizontal="left" vertical="center"/>
    </xf>
    <xf numFmtId="165" fontId="10" fillId="0" borderId="0" xfId="0" applyNumberFormat="1" applyFont="1" applyAlignment="1">
      <alignment vertical="center"/>
    </xf>
    <xf numFmtId="164" fontId="0" fillId="0" borderId="0" xfId="0" applyNumberFormat="1" applyAlignment="1">
      <alignment vertical="center"/>
    </xf>
    <xf numFmtId="43" fontId="5" fillId="0" borderId="1" xfId="1" applyFont="1" applyBorder="1" applyAlignment="1">
      <alignment horizontal="left" vertical="center"/>
    </xf>
    <xf numFmtId="0" fontId="6" fillId="2" borderId="4" xfId="0" applyFont="1" applyFill="1" applyBorder="1" applyAlignment="1">
      <alignment horizontal="center" vertical="center"/>
    </xf>
    <xf numFmtId="0" fontId="6" fillId="2" borderId="3" xfId="0" applyFont="1" applyFill="1" applyBorder="1" applyAlignment="1">
      <alignment horizontal="center" vertical="center"/>
    </xf>
    <xf numFmtId="0" fontId="5" fillId="0" borderId="8" xfId="0" applyFont="1" applyBorder="1" applyAlignment="1">
      <alignment vertical="center"/>
    </xf>
    <xf numFmtId="0" fontId="5" fillId="0" borderId="2" xfId="0" applyFont="1" applyBorder="1" applyAlignment="1">
      <alignment vertical="center" wrapText="1"/>
    </xf>
    <xf numFmtId="0" fontId="5" fillId="0" borderId="4" xfId="0" applyFont="1" applyBorder="1" applyAlignment="1">
      <alignment vertical="center" wrapText="1"/>
    </xf>
    <xf numFmtId="0" fontId="5" fillId="0" borderId="3" xfId="0" applyFont="1" applyBorder="1" applyAlignment="1">
      <alignment vertical="center" wrapText="1"/>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3" borderId="2" xfId="0" applyFont="1" applyFill="1" applyBorder="1" applyAlignment="1">
      <alignment horizontal="left" vertical="center" wrapText="1"/>
    </xf>
    <xf numFmtId="0" fontId="5" fillId="3" borderId="4" xfId="0" applyFont="1" applyFill="1" applyBorder="1" applyAlignment="1">
      <alignment horizontal="left" vertical="center" wrapText="1"/>
    </xf>
    <xf numFmtId="0" fontId="7" fillId="0" borderId="0" xfId="0" applyFont="1" applyAlignment="1">
      <alignment horizontal="center" vertical="center"/>
    </xf>
    <xf numFmtId="0" fontId="5" fillId="0" borderId="2" xfId="0" applyFont="1" applyBorder="1" applyAlignment="1">
      <alignment horizontal="center" vertical="center"/>
    </xf>
    <xf numFmtId="0" fontId="5" fillId="0" borderId="4" xfId="0" applyFont="1" applyBorder="1" applyAlignment="1">
      <alignment horizontal="center" vertical="center"/>
    </xf>
    <xf numFmtId="0" fontId="5" fillId="0" borderId="3" xfId="0" applyFont="1" applyBorder="1" applyAlignment="1">
      <alignment horizontal="center" vertical="center"/>
    </xf>
    <xf numFmtId="0" fontId="6" fillId="2" borderId="2"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3" xfId="0" applyFont="1" applyFill="1" applyBorder="1" applyAlignment="1">
      <alignment horizontal="center"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164" fontId="6" fillId="0" borderId="5" xfId="0" applyNumberFormat="1" applyFont="1" applyBorder="1" applyAlignment="1">
      <alignment horizontal="center" vertical="center"/>
    </xf>
    <xf numFmtId="164" fontId="6" fillId="0" borderId="6" xfId="0" applyNumberFormat="1"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left" vertical="center" wrapText="1"/>
    </xf>
    <xf numFmtId="0" fontId="6" fillId="0" borderId="7" xfId="0" applyFont="1" applyBorder="1" applyAlignment="1">
      <alignment horizontal="center" vertical="center"/>
    </xf>
    <xf numFmtId="0" fontId="7" fillId="0" borderId="0" xfId="0" applyFont="1" applyAlignment="1">
      <alignment horizontal="center" vertical="center" wrapText="1"/>
    </xf>
    <xf numFmtId="0" fontId="5" fillId="0" borderId="5" xfId="0" applyFont="1" applyBorder="1" applyAlignment="1">
      <alignment horizontal="center" vertical="center" wrapText="1"/>
    </xf>
    <xf numFmtId="0" fontId="5" fillId="0" borderId="7" xfId="0" applyFont="1" applyBorder="1" applyAlignment="1">
      <alignment horizontal="center" vertical="center" wrapText="1"/>
    </xf>
    <xf numFmtId="0" fontId="5" fillId="0" borderId="6" xfId="0" applyFont="1" applyBorder="1" applyAlignment="1">
      <alignment horizontal="center" vertical="center" wrapText="1"/>
    </xf>
    <xf numFmtId="0" fontId="5" fillId="3" borderId="3" xfId="0" applyFont="1" applyFill="1" applyBorder="1" applyAlignment="1">
      <alignment horizontal="left" vertical="center" wrapText="1"/>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8" fillId="0" borderId="4" xfId="0" applyFont="1" applyBorder="1" applyAlignment="1">
      <alignment horizontal="center" vertical="center" wrapText="1"/>
    </xf>
    <xf numFmtId="0" fontId="8" fillId="0" borderId="4" xfId="0"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 fillId="0" borderId="3" xfId="0" applyFont="1" applyBorder="1" applyAlignment="1">
      <alignment horizontal="center" vertical="center"/>
    </xf>
    <xf numFmtId="0" fontId="1" fillId="3" borderId="2" xfId="0" applyFont="1" applyFill="1" applyBorder="1" applyAlignment="1">
      <alignment horizontal="left" vertical="center" wrapText="1"/>
    </xf>
    <xf numFmtId="0" fontId="1" fillId="3" borderId="3" xfId="0" applyFont="1" applyFill="1" applyBorder="1" applyAlignment="1">
      <alignment horizontal="left" vertical="center" wrapText="1"/>
    </xf>
    <xf numFmtId="0" fontId="0" fillId="2" borderId="2" xfId="0" applyFill="1" applyBorder="1" applyAlignment="1">
      <alignment horizontal="center" vertical="center"/>
    </xf>
    <xf numFmtId="0" fontId="0" fillId="2" borderId="4" xfId="0" applyFill="1" applyBorder="1" applyAlignment="1">
      <alignment horizontal="center" vertical="center"/>
    </xf>
    <xf numFmtId="0" fontId="0" fillId="2" borderId="3" xfId="0" applyFill="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4" fillId="3" borderId="2"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5" fillId="0" borderId="3" xfId="0" applyFont="1" applyBorder="1" applyAlignment="1">
      <alignment vertical="center"/>
    </xf>
    <xf numFmtId="0" fontId="5" fillId="4" borderId="1" xfId="0" applyFont="1" applyFill="1" applyBorder="1" applyAlignment="1">
      <alignment vertical="center"/>
    </xf>
    <xf numFmtId="0" fontId="5" fillId="4" borderId="2" xfId="0" applyFont="1" applyFill="1" applyBorder="1" applyAlignment="1">
      <alignment horizontal="center" vertical="center"/>
    </xf>
    <xf numFmtId="0" fontId="5" fillId="4" borderId="3" xfId="0" applyFont="1" applyFill="1" applyBorder="1" applyAlignment="1">
      <alignment horizontal="center" vertical="center"/>
    </xf>
    <xf numFmtId="0" fontId="5" fillId="4" borderId="1" xfId="0" applyFont="1" applyFill="1" applyBorder="1" applyAlignment="1">
      <alignment horizontal="left" vertical="center" wrapText="1"/>
    </xf>
    <xf numFmtId="164" fontId="5" fillId="4" borderId="1" xfId="0" applyNumberFormat="1" applyFont="1" applyFill="1" applyBorder="1" applyAlignment="1">
      <alignment horizontal="right" vertical="center"/>
    </xf>
    <xf numFmtId="164" fontId="5" fillId="4" borderId="1" xfId="0" applyNumberFormat="1" applyFont="1" applyFill="1" applyBorder="1" applyAlignment="1">
      <alignment horizontal="left" vertical="center"/>
    </xf>
    <xf numFmtId="0" fontId="5" fillId="4" borderId="1" xfId="0" applyFont="1" applyFill="1" applyBorder="1" applyAlignment="1">
      <alignment horizontal="center" vertical="center"/>
    </xf>
    <xf numFmtId="0" fontId="5" fillId="4" borderId="1" xfId="0" applyFont="1" applyFill="1" applyBorder="1" applyAlignment="1">
      <alignment horizontal="left" vertical="center"/>
    </xf>
    <xf numFmtId="0" fontId="5" fillId="4" borderId="2" xfId="0" applyFont="1" applyFill="1" applyBorder="1" applyAlignment="1">
      <alignment horizontal="left" vertical="center"/>
    </xf>
    <xf numFmtId="0" fontId="6" fillId="0" borderId="9" xfId="0" applyFont="1" applyBorder="1" applyAlignment="1">
      <alignment vertical="center" wrapText="1"/>
    </xf>
    <xf numFmtId="0" fontId="0" fillId="0" borderId="0" xfId="0" applyFont="1" applyAlignment="1">
      <alignment horizontal="center"/>
    </xf>
    <xf numFmtId="0" fontId="6" fillId="0" borderId="1" xfId="0" applyFont="1" applyBorder="1" applyAlignment="1">
      <alignment horizontal="center" vertical="center" wrapText="1"/>
    </xf>
    <xf numFmtId="0" fontId="6" fillId="4" borderId="1" xfId="0" applyFont="1" applyFill="1" applyBorder="1" applyAlignment="1">
      <alignment vertical="center"/>
    </xf>
    <xf numFmtId="0" fontId="0" fillId="0" borderId="0" xfId="0" applyFont="1" applyAlignment="1">
      <alignment horizontal="left" vertical="center"/>
    </xf>
    <xf numFmtId="0" fontId="6" fillId="2" borderId="2" xfId="0" applyFont="1" applyFill="1" applyBorder="1" applyAlignment="1">
      <alignment horizontal="left" vertical="center"/>
    </xf>
    <xf numFmtId="0" fontId="6" fillId="4" borderId="1" xfId="0" applyFont="1" applyFill="1" applyBorder="1" applyAlignment="1">
      <alignment horizontal="left" vertical="center"/>
    </xf>
    <xf numFmtId="0" fontId="6" fillId="0" borderId="0" xfId="0" applyFont="1" applyAlignment="1">
      <alignment horizontal="left" vertical="center"/>
    </xf>
    <xf numFmtId="0" fontId="5" fillId="4" borderId="4" xfId="0" applyFont="1" applyFill="1" applyBorder="1" applyAlignment="1">
      <alignment vertical="center"/>
    </xf>
    <xf numFmtId="0" fontId="5" fillId="4" borderId="4" xfId="0" applyFont="1" applyFill="1" applyBorder="1" applyAlignment="1">
      <alignment horizontal="left" vertical="center"/>
    </xf>
    <xf numFmtId="0" fontId="5" fillId="4" borderId="3" xfId="0" applyFont="1" applyFill="1" applyBorder="1" applyAlignment="1">
      <alignment vertical="center"/>
    </xf>
    <xf numFmtId="164" fontId="5" fillId="4" borderId="1" xfId="0" applyNumberFormat="1" applyFont="1" applyFill="1" applyBorder="1" applyAlignment="1">
      <alignment vertical="center"/>
    </xf>
    <xf numFmtId="0" fontId="5" fillId="4" borderId="2" xfId="0" applyFont="1" applyFill="1" applyBorder="1" applyAlignment="1">
      <alignment vertical="center"/>
    </xf>
    <xf numFmtId="0" fontId="5" fillId="4" borderId="9" xfId="0" applyFont="1" applyFill="1" applyBorder="1" applyAlignment="1">
      <alignment vertical="center"/>
    </xf>
    <xf numFmtId="0" fontId="6" fillId="4" borderId="6" xfId="0" applyFont="1" applyFill="1" applyBorder="1" applyAlignment="1">
      <alignment horizontal="left" vertical="center"/>
    </xf>
    <xf numFmtId="0" fontId="6" fillId="4" borderId="6" xfId="0" applyFont="1" applyFill="1" applyBorder="1" applyAlignment="1">
      <alignment vertical="center"/>
    </xf>
    <xf numFmtId="0" fontId="5" fillId="4" borderId="1" xfId="0" applyFont="1" applyFill="1" applyBorder="1" applyAlignment="1">
      <alignment vertical="center" wrapText="1"/>
    </xf>
    <xf numFmtId="168" fontId="5" fillId="0" borderId="2" xfId="1" applyNumberFormat="1" applyFont="1" applyBorder="1" applyAlignment="1">
      <alignment vertical="center"/>
    </xf>
    <xf numFmtId="167" fontId="6" fillId="0" borderId="1" xfId="0" applyNumberFormat="1" applyFont="1" applyBorder="1" applyAlignment="1">
      <alignment vertical="center"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17C2A0-B920-42E1-B2A5-4098B7FE02C7}">
  <dimension ref="A1:J71"/>
  <sheetViews>
    <sheetView tabSelected="1" view="pageBreakPreview" topLeftCell="B40" zoomScale="40" zoomScaleNormal="70" zoomScaleSheetLayoutView="40" workbookViewId="0">
      <selection activeCell="E51" sqref="E51"/>
    </sheetView>
  </sheetViews>
  <sheetFormatPr defaultRowHeight="14.4" x14ac:dyDescent="0.3"/>
  <cols>
    <col min="1" max="1" width="56.6640625" style="195" customWidth="1"/>
    <col min="2" max="2" width="54.6640625" style="192" customWidth="1"/>
    <col min="3" max="3" width="128.5546875" customWidth="1"/>
    <col min="4" max="4" width="57.33203125" customWidth="1"/>
    <col min="5" max="5" width="34.109375" customWidth="1"/>
    <col min="6" max="6" width="32.5546875" customWidth="1"/>
    <col min="7" max="7" width="26.6640625" style="1" customWidth="1"/>
    <col min="8" max="8" width="28.77734375" customWidth="1"/>
    <col min="9" max="9" width="112.5546875" customWidth="1"/>
    <col min="10" max="10" width="39.88671875" customWidth="1"/>
  </cols>
  <sheetData>
    <row r="1" spans="1:10" ht="11.4" customHeight="1" x14ac:dyDescent="0.3"/>
    <row r="2" spans="1:10" hidden="1" x14ac:dyDescent="0.3"/>
    <row r="3" spans="1:10" hidden="1" x14ac:dyDescent="0.3"/>
    <row r="4" spans="1:10" x14ac:dyDescent="0.3">
      <c r="A4" s="145"/>
      <c r="B4" s="145"/>
      <c r="C4" s="145"/>
      <c r="D4" s="145"/>
      <c r="E4" s="145"/>
      <c r="F4" s="145"/>
      <c r="G4" s="145"/>
      <c r="H4" s="145"/>
      <c r="I4" s="145"/>
      <c r="J4" s="145"/>
    </row>
    <row r="5" spans="1:10" ht="62.4" customHeight="1" x14ac:dyDescent="0.3">
      <c r="A5" s="145"/>
      <c r="B5" s="145"/>
      <c r="C5" s="145"/>
      <c r="D5" s="145"/>
      <c r="E5" s="145"/>
      <c r="F5" s="145"/>
      <c r="G5" s="145"/>
      <c r="H5" s="145"/>
      <c r="I5" s="145"/>
      <c r="J5" s="145"/>
    </row>
    <row r="6" spans="1:10" ht="28.2" customHeight="1" x14ac:dyDescent="0.3">
      <c r="A6" s="145"/>
      <c r="B6" s="145"/>
      <c r="C6" s="145"/>
      <c r="D6" s="145"/>
      <c r="E6" s="145"/>
      <c r="F6" s="145"/>
      <c r="G6" s="145"/>
      <c r="H6" s="145"/>
      <c r="I6" s="145"/>
      <c r="J6" s="145"/>
    </row>
    <row r="7" spans="1:10" ht="3.6" customHeight="1" x14ac:dyDescent="0.3"/>
    <row r="9" spans="1:10" s="3" customFormat="1" ht="67.2" customHeight="1" x14ac:dyDescent="0.3">
      <c r="A9" s="107" t="s">
        <v>128</v>
      </c>
      <c r="B9" s="193" t="s">
        <v>132</v>
      </c>
      <c r="C9" s="43" t="s">
        <v>129</v>
      </c>
      <c r="D9" s="43" t="s">
        <v>130</v>
      </c>
      <c r="E9" s="43" t="s">
        <v>9</v>
      </c>
      <c r="F9" s="43" t="s">
        <v>10</v>
      </c>
      <c r="G9" s="43" t="s">
        <v>125</v>
      </c>
      <c r="H9" s="43" t="s">
        <v>124</v>
      </c>
      <c r="I9" s="43" t="s">
        <v>126</v>
      </c>
      <c r="J9" s="43" t="s">
        <v>127</v>
      </c>
    </row>
    <row r="10" spans="1:10" s="3" customFormat="1" ht="27.6" customHeight="1" x14ac:dyDescent="0.3">
      <c r="A10" s="196">
        <v>1</v>
      </c>
      <c r="B10" s="135">
        <v>2</v>
      </c>
      <c r="C10" s="136">
        <v>3</v>
      </c>
      <c r="D10" s="136">
        <v>4</v>
      </c>
      <c r="E10" s="45">
        <v>5</v>
      </c>
      <c r="F10" s="45">
        <v>6</v>
      </c>
      <c r="G10" s="45">
        <v>7</v>
      </c>
      <c r="H10" s="45">
        <v>8</v>
      </c>
      <c r="I10" s="45">
        <v>9</v>
      </c>
      <c r="J10" s="45">
        <v>10</v>
      </c>
    </row>
    <row r="11" spans="1:10" ht="35.4" customHeight="1" x14ac:dyDescent="0.3">
      <c r="A11" s="197"/>
      <c r="B11" s="194"/>
      <c r="C11" s="200" t="s">
        <v>23</v>
      </c>
      <c r="D11" s="200"/>
      <c r="E11" s="187">
        <f>SUM(E14:E23)</f>
        <v>6499196820</v>
      </c>
      <c r="F11" s="187">
        <v>6448039781</v>
      </c>
      <c r="G11" s="182"/>
      <c r="H11" s="182"/>
      <c r="I11" s="182"/>
      <c r="J11" s="201"/>
    </row>
    <row r="12" spans="1:10" ht="35.4" customHeight="1" x14ac:dyDescent="0.3">
      <c r="A12" s="197"/>
      <c r="B12" s="194"/>
      <c r="C12" s="200" t="s">
        <v>123</v>
      </c>
      <c r="D12" s="200"/>
      <c r="E12" s="187">
        <f>E11</f>
        <v>6499196820</v>
      </c>
      <c r="F12" s="187">
        <f>F11</f>
        <v>6448039781</v>
      </c>
      <c r="G12" s="182"/>
      <c r="H12" s="182"/>
      <c r="I12" s="182"/>
      <c r="J12" s="201"/>
    </row>
    <row r="13" spans="1:10" ht="35.4" customHeight="1" x14ac:dyDescent="0.3">
      <c r="A13" s="197"/>
      <c r="B13" s="194"/>
      <c r="C13" s="200" t="s">
        <v>122</v>
      </c>
      <c r="D13" s="200"/>
      <c r="E13" s="187"/>
      <c r="F13" s="187"/>
      <c r="G13" s="182"/>
      <c r="H13" s="182"/>
      <c r="I13" s="182"/>
      <c r="J13" s="201"/>
    </row>
    <row r="14" spans="1:10" s="8" customFormat="1" ht="110.4" customHeight="1" x14ac:dyDescent="0.3">
      <c r="A14" s="52" t="s">
        <v>133</v>
      </c>
      <c r="B14" s="75" t="s">
        <v>131</v>
      </c>
      <c r="C14" s="53" t="s">
        <v>69</v>
      </c>
      <c r="D14" s="53" t="s">
        <v>99</v>
      </c>
      <c r="E14" s="56">
        <v>2244954720</v>
      </c>
      <c r="F14" s="56">
        <v>2228259702</v>
      </c>
      <c r="G14" s="54" t="s">
        <v>139</v>
      </c>
      <c r="H14" s="54" t="s">
        <v>139</v>
      </c>
      <c r="I14" s="53" t="s">
        <v>152</v>
      </c>
      <c r="J14" s="52"/>
    </row>
    <row r="15" spans="1:10" s="8" customFormat="1" ht="94.2" customHeight="1" x14ac:dyDescent="0.3">
      <c r="A15" s="52" t="s">
        <v>133</v>
      </c>
      <c r="B15" s="75" t="s">
        <v>131</v>
      </c>
      <c r="C15" s="53" t="s">
        <v>72</v>
      </c>
      <c r="D15" s="53" t="s">
        <v>99</v>
      </c>
      <c r="E15" s="65">
        <v>593664000</v>
      </c>
      <c r="F15" s="56">
        <v>592895525</v>
      </c>
      <c r="G15" s="54" t="s">
        <v>140</v>
      </c>
      <c r="H15" s="54" t="s">
        <v>140</v>
      </c>
      <c r="I15" s="53" t="s">
        <v>153</v>
      </c>
      <c r="J15" s="52"/>
    </row>
    <row r="16" spans="1:10" s="8" customFormat="1" ht="124.8" customHeight="1" x14ac:dyDescent="0.3">
      <c r="A16" s="52" t="s">
        <v>134</v>
      </c>
      <c r="B16" s="75" t="s">
        <v>131</v>
      </c>
      <c r="C16" s="53" t="s">
        <v>73</v>
      </c>
      <c r="D16" s="53" t="s">
        <v>99</v>
      </c>
      <c r="E16" s="65">
        <v>513045280</v>
      </c>
      <c r="F16" s="56">
        <v>512345280</v>
      </c>
      <c r="G16" s="54" t="s">
        <v>141</v>
      </c>
      <c r="H16" s="54" t="s">
        <v>141</v>
      </c>
      <c r="I16" s="53" t="s">
        <v>154</v>
      </c>
      <c r="J16" s="52"/>
    </row>
    <row r="17" spans="1:10" s="8" customFormat="1" ht="124.2" customHeight="1" x14ac:dyDescent="0.3">
      <c r="A17" s="52" t="s">
        <v>133</v>
      </c>
      <c r="B17" s="75" t="s">
        <v>131</v>
      </c>
      <c r="C17" s="53" t="s">
        <v>75</v>
      </c>
      <c r="D17" s="53" t="s">
        <v>99</v>
      </c>
      <c r="E17" s="65">
        <v>650000000</v>
      </c>
      <c r="F17" s="56">
        <v>643063000</v>
      </c>
      <c r="G17" s="54" t="s">
        <v>142</v>
      </c>
      <c r="H17" s="54" t="s">
        <v>142</v>
      </c>
      <c r="I17" s="53" t="s">
        <v>155</v>
      </c>
      <c r="J17" s="52"/>
    </row>
    <row r="18" spans="1:10" s="8" customFormat="1" ht="119.4" customHeight="1" x14ac:dyDescent="0.3">
      <c r="A18" s="52" t="s">
        <v>133</v>
      </c>
      <c r="B18" s="75" t="s">
        <v>131</v>
      </c>
      <c r="C18" s="53" t="s">
        <v>76</v>
      </c>
      <c r="D18" s="53" t="s">
        <v>99</v>
      </c>
      <c r="E18" s="65">
        <v>400000000</v>
      </c>
      <c r="F18" s="56">
        <v>389999783</v>
      </c>
      <c r="G18" s="54" t="s">
        <v>143</v>
      </c>
      <c r="H18" s="54" t="s">
        <v>143</v>
      </c>
      <c r="I18" s="53" t="s">
        <v>156</v>
      </c>
      <c r="J18" s="52"/>
    </row>
    <row r="19" spans="1:10" s="8" customFormat="1" ht="151.19999999999999" customHeight="1" x14ac:dyDescent="0.3">
      <c r="A19" s="52" t="s">
        <v>133</v>
      </c>
      <c r="B19" s="75" t="s">
        <v>131</v>
      </c>
      <c r="C19" s="52" t="s">
        <v>77</v>
      </c>
      <c r="D19" s="53" t="s">
        <v>99</v>
      </c>
      <c r="E19" s="65">
        <v>974032820</v>
      </c>
      <c r="F19" s="56">
        <v>967545720</v>
      </c>
      <c r="G19" s="54" t="s">
        <v>140</v>
      </c>
      <c r="H19" s="54" t="s">
        <v>140</v>
      </c>
      <c r="I19" s="53" t="s">
        <v>157</v>
      </c>
      <c r="J19" s="52"/>
    </row>
    <row r="20" spans="1:10" s="8" customFormat="1" ht="111" customHeight="1" x14ac:dyDescent="0.3">
      <c r="A20" s="52" t="s">
        <v>133</v>
      </c>
      <c r="B20" s="75" t="s">
        <v>131</v>
      </c>
      <c r="C20" s="52" t="s">
        <v>78</v>
      </c>
      <c r="D20" s="53" t="s">
        <v>99</v>
      </c>
      <c r="E20" s="65">
        <v>239900000</v>
      </c>
      <c r="F20" s="56">
        <v>238262321</v>
      </c>
      <c r="G20" s="54" t="s">
        <v>144</v>
      </c>
      <c r="H20" s="54" t="s">
        <v>144</v>
      </c>
      <c r="I20" s="53" t="s">
        <v>158</v>
      </c>
      <c r="J20" s="52"/>
    </row>
    <row r="21" spans="1:10" s="8" customFormat="1" ht="113.4" customHeight="1" x14ac:dyDescent="0.3">
      <c r="A21" s="53" t="s">
        <v>136</v>
      </c>
      <c r="B21" s="75" t="s">
        <v>131</v>
      </c>
      <c r="C21" s="53" t="s">
        <v>79</v>
      </c>
      <c r="D21" s="53" t="s">
        <v>99</v>
      </c>
      <c r="E21" s="65">
        <v>600000000</v>
      </c>
      <c r="F21" s="56">
        <v>599568450</v>
      </c>
      <c r="G21" s="54" t="s">
        <v>145</v>
      </c>
      <c r="H21" s="54" t="s">
        <v>145</v>
      </c>
      <c r="I21" s="53" t="s">
        <v>159</v>
      </c>
      <c r="J21" s="52"/>
    </row>
    <row r="22" spans="1:10" s="8" customFormat="1" ht="138" customHeight="1" x14ac:dyDescent="0.3">
      <c r="A22" s="52" t="s">
        <v>133</v>
      </c>
      <c r="B22" s="75" t="s">
        <v>131</v>
      </c>
      <c r="C22" s="53" t="s">
        <v>80</v>
      </c>
      <c r="D22" s="53" t="s">
        <v>99</v>
      </c>
      <c r="E22" s="65">
        <v>192500000</v>
      </c>
      <c r="F22" s="56">
        <v>192500000</v>
      </c>
      <c r="G22" s="54" t="s">
        <v>141</v>
      </c>
      <c r="H22" s="54" t="s">
        <v>141</v>
      </c>
      <c r="I22" s="53" t="s">
        <v>160</v>
      </c>
      <c r="J22" s="52"/>
    </row>
    <row r="23" spans="1:10" s="8" customFormat="1" ht="139.80000000000001" customHeight="1" x14ac:dyDescent="0.3">
      <c r="A23" s="53" t="s">
        <v>138</v>
      </c>
      <c r="B23" s="75" t="s">
        <v>131</v>
      </c>
      <c r="C23" s="53" t="s">
        <v>137</v>
      </c>
      <c r="D23" s="53" t="s">
        <v>99</v>
      </c>
      <c r="E23" s="65">
        <v>91100000</v>
      </c>
      <c r="F23" s="56">
        <v>83600000</v>
      </c>
      <c r="G23" s="54" t="s">
        <v>146</v>
      </c>
      <c r="H23" s="54" t="s">
        <v>146</v>
      </c>
      <c r="I23" s="75" t="s">
        <v>150</v>
      </c>
      <c r="J23" s="52"/>
    </row>
    <row r="24" spans="1:10" s="8" customFormat="1" ht="59.4" customHeight="1" x14ac:dyDescent="0.3">
      <c r="A24" s="183"/>
      <c r="B24" s="184"/>
      <c r="C24" s="185" t="s">
        <v>147</v>
      </c>
      <c r="D24" s="185"/>
      <c r="E24" s="186">
        <f>SUM(E25:E26)</f>
        <v>1625336000</v>
      </c>
      <c r="F24" s="187">
        <v>1574714560</v>
      </c>
      <c r="G24" s="188"/>
      <c r="H24" s="189"/>
      <c r="I24" s="189"/>
      <c r="J24" s="190"/>
    </row>
    <row r="25" spans="1:10" s="8" customFormat="1" ht="143.4" customHeight="1" x14ac:dyDescent="0.3">
      <c r="A25" s="52" t="s">
        <v>162</v>
      </c>
      <c r="B25" s="75" t="s">
        <v>131</v>
      </c>
      <c r="C25" s="70" t="s">
        <v>87</v>
      </c>
      <c r="D25" s="53" t="s">
        <v>99</v>
      </c>
      <c r="E25" s="65">
        <v>764620000</v>
      </c>
      <c r="F25" s="56">
        <v>760790000</v>
      </c>
      <c r="G25" s="54" t="s">
        <v>161</v>
      </c>
      <c r="H25" s="54" t="s">
        <v>161</v>
      </c>
      <c r="I25" s="75" t="s">
        <v>163</v>
      </c>
      <c r="J25" s="107"/>
    </row>
    <row r="26" spans="1:10" s="8" customFormat="1" ht="183" customHeight="1" x14ac:dyDescent="0.3">
      <c r="A26" s="53" t="s">
        <v>136</v>
      </c>
      <c r="B26" s="75" t="s">
        <v>131</v>
      </c>
      <c r="C26" s="70" t="s">
        <v>89</v>
      </c>
      <c r="D26" s="53" t="s">
        <v>99</v>
      </c>
      <c r="E26" s="65">
        <v>860716000</v>
      </c>
      <c r="F26" s="56">
        <v>813924560</v>
      </c>
      <c r="G26" s="54" t="s">
        <v>145</v>
      </c>
      <c r="H26" s="54" t="s">
        <v>145</v>
      </c>
      <c r="I26" s="53" t="s">
        <v>164</v>
      </c>
      <c r="J26" s="107"/>
    </row>
    <row r="27" spans="1:10" s="10" customFormat="1" ht="51" customHeight="1" x14ac:dyDescent="0.3">
      <c r="A27" s="197"/>
      <c r="B27" s="194"/>
      <c r="C27" s="199" t="s">
        <v>26</v>
      </c>
      <c r="D27" s="199"/>
      <c r="E27" s="199"/>
      <c r="F27" s="199"/>
      <c r="G27" s="199"/>
      <c r="H27" s="199"/>
      <c r="I27" s="199"/>
      <c r="J27" s="199"/>
    </row>
    <row r="28" spans="1:10" s="10" customFormat="1" ht="54.6" customHeight="1" x14ac:dyDescent="0.3">
      <c r="A28" s="197"/>
      <c r="B28" s="194"/>
      <c r="C28" s="201" t="s">
        <v>148</v>
      </c>
      <c r="D28" s="182"/>
      <c r="E28" s="202">
        <f>SUM(E30:E33)</f>
        <v>1055073000</v>
      </c>
      <c r="F28" s="202">
        <v>1053354108</v>
      </c>
      <c r="G28" s="182"/>
      <c r="H28" s="182"/>
      <c r="I28" s="182"/>
      <c r="J28" s="203"/>
    </row>
    <row r="29" spans="1:10" s="10" customFormat="1" ht="54.6" customHeight="1" x14ac:dyDescent="0.3">
      <c r="A29" s="197"/>
      <c r="B29" s="194"/>
      <c r="C29" s="204" t="s">
        <v>149</v>
      </c>
      <c r="D29" s="182"/>
      <c r="E29" s="202"/>
      <c r="F29" s="202"/>
      <c r="G29" s="182"/>
      <c r="H29" s="182"/>
      <c r="I29" s="182"/>
      <c r="J29" s="203"/>
    </row>
    <row r="30" spans="1:10" s="10" customFormat="1" ht="203.4" customHeight="1" x14ac:dyDescent="0.3">
      <c r="A30" s="52"/>
      <c r="B30" s="75" t="s">
        <v>135</v>
      </c>
      <c r="C30" s="191" t="s">
        <v>49</v>
      </c>
      <c r="D30" s="53" t="s">
        <v>99</v>
      </c>
      <c r="E30" s="65">
        <v>235073000</v>
      </c>
      <c r="F30" s="90">
        <v>234158000</v>
      </c>
      <c r="G30" s="54" t="s">
        <v>175</v>
      </c>
      <c r="H30" s="54" t="s">
        <v>175</v>
      </c>
      <c r="I30" s="75" t="s">
        <v>165</v>
      </c>
      <c r="J30" s="111"/>
    </row>
    <row r="31" spans="1:10" s="10" customFormat="1" ht="187.2" customHeight="1" x14ac:dyDescent="0.3">
      <c r="A31" s="52"/>
      <c r="B31" s="75" t="s">
        <v>135</v>
      </c>
      <c r="C31" s="191" t="s">
        <v>50</v>
      </c>
      <c r="D31" s="53" t="s">
        <v>99</v>
      </c>
      <c r="E31" s="65">
        <v>420000000</v>
      </c>
      <c r="F31" s="90">
        <v>419626548</v>
      </c>
      <c r="G31" s="54" t="s">
        <v>174</v>
      </c>
      <c r="H31" s="54" t="s">
        <v>174</v>
      </c>
      <c r="I31" s="75" t="s">
        <v>166</v>
      </c>
      <c r="J31" s="111"/>
    </row>
    <row r="32" spans="1:10" s="10" customFormat="1" ht="189" customHeight="1" x14ac:dyDescent="0.3">
      <c r="A32" s="52"/>
      <c r="B32" s="75" t="s">
        <v>135</v>
      </c>
      <c r="C32" s="191" t="s">
        <v>51</v>
      </c>
      <c r="D32" s="53" t="s">
        <v>99</v>
      </c>
      <c r="E32" s="65">
        <v>150000000</v>
      </c>
      <c r="F32" s="90">
        <v>149696160</v>
      </c>
      <c r="G32" s="54" t="s">
        <v>173</v>
      </c>
      <c r="H32" s="54" t="s">
        <v>173</v>
      </c>
      <c r="I32" s="75" t="s">
        <v>167</v>
      </c>
      <c r="J32" s="111"/>
    </row>
    <row r="33" spans="1:10" s="10" customFormat="1" ht="181.2" customHeight="1" x14ac:dyDescent="0.3">
      <c r="A33" s="52"/>
      <c r="B33" s="75" t="s">
        <v>135</v>
      </c>
      <c r="C33" s="191" t="s">
        <v>52</v>
      </c>
      <c r="D33" s="53" t="s">
        <v>99</v>
      </c>
      <c r="E33" s="65">
        <v>250000000</v>
      </c>
      <c r="F33" s="90">
        <v>249873400</v>
      </c>
      <c r="G33" s="54" t="s">
        <v>170</v>
      </c>
      <c r="H33" s="54" t="s">
        <v>170</v>
      </c>
      <c r="I33" s="75" t="s">
        <v>176</v>
      </c>
      <c r="J33" s="111"/>
    </row>
    <row r="34" spans="1:10" s="10" customFormat="1" ht="159" customHeight="1" x14ac:dyDescent="0.3">
      <c r="A34" s="52"/>
      <c r="B34" s="89"/>
      <c r="C34" s="181" t="s">
        <v>28</v>
      </c>
      <c r="D34" s="71"/>
      <c r="E34" s="79">
        <f>SUM(E35)</f>
        <v>320000000</v>
      </c>
      <c r="F34" s="79">
        <v>314914100</v>
      </c>
      <c r="G34" s="42"/>
      <c r="H34" s="42"/>
      <c r="I34" s="53"/>
      <c r="J34" s="44"/>
    </row>
    <row r="35" spans="1:10" s="10" customFormat="1" ht="156" customHeight="1" x14ac:dyDescent="0.3">
      <c r="A35" s="52"/>
      <c r="B35" s="75" t="s">
        <v>135</v>
      </c>
      <c r="C35" s="88" t="s">
        <v>60</v>
      </c>
      <c r="D35" s="53" t="s">
        <v>99</v>
      </c>
      <c r="E35" s="65">
        <v>320000000</v>
      </c>
      <c r="F35" s="90">
        <v>314914100</v>
      </c>
      <c r="G35" s="54" t="s">
        <v>172</v>
      </c>
      <c r="H35" s="54" t="s">
        <v>172</v>
      </c>
      <c r="I35" s="75" t="s">
        <v>177</v>
      </c>
      <c r="J35" s="111"/>
    </row>
    <row r="36" spans="1:10" s="10" customFormat="1" ht="72" customHeight="1" x14ac:dyDescent="0.3">
      <c r="A36" s="52"/>
      <c r="B36" s="89"/>
      <c r="C36" s="140" t="s">
        <v>29</v>
      </c>
      <c r="D36" s="72"/>
      <c r="E36" s="67">
        <f>SUM(E37)</f>
        <v>335000000</v>
      </c>
      <c r="F36" s="73">
        <v>334900040</v>
      </c>
      <c r="G36" s="42"/>
      <c r="H36" s="42"/>
      <c r="I36" s="71"/>
      <c r="J36" s="108"/>
    </row>
    <row r="37" spans="1:10" s="10" customFormat="1" ht="175.8" customHeight="1" x14ac:dyDescent="0.3">
      <c r="A37" s="52"/>
      <c r="B37" s="75" t="s">
        <v>135</v>
      </c>
      <c r="C37" s="88" t="s">
        <v>62</v>
      </c>
      <c r="D37" s="53" t="s">
        <v>99</v>
      </c>
      <c r="E37" s="65">
        <v>335000000</v>
      </c>
      <c r="F37" s="90">
        <v>334900040</v>
      </c>
      <c r="G37" s="54" t="s">
        <v>171</v>
      </c>
      <c r="H37" s="54" t="s">
        <v>171</v>
      </c>
      <c r="I37" s="75" t="s">
        <v>178</v>
      </c>
      <c r="J37" s="111"/>
    </row>
    <row r="38" spans="1:10" s="10" customFormat="1" ht="58.2" customHeight="1" x14ac:dyDescent="0.3">
      <c r="A38" s="52"/>
      <c r="B38" s="89"/>
      <c r="C38" s="181" t="s">
        <v>30</v>
      </c>
      <c r="D38" s="71"/>
      <c r="E38" s="67">
        <f>SUM(E39)</f>
        <v>302602000</v>
      </c>
      <c r="F38" s="73">
        <v>294865400</v>
      </c>
      <c r="G38" s="42"/>
      <c r="H38" s="42"/>
      <c r="I38" s="71"/>
      <c r="J38" s="208"/>
    </row>
    <row r="39" spans="1:10" s="10" customFormat="1" ht="173.4" customHeight="1" x14ac:dyDescent="0.3">
      <c r="A39" s="52"/>
      <c r="B39" s="75" t="s">
        <v>135</v>
      </c>
      <c r="C39" s="88" t="s">
        <v>64</v>
      </c>
      <c r="D39" s="53" t="s">
        <v>99</v>
      </c>
      <c r="E39" s="65">
        <v>302602000</v>
      </c>
      <c r="F39" s="90">
        <v>294865400</v>
      </c>
      <c r="G39" s="54" t="s">
        <v>170</v>
      </c>
      <c r="H39" s="54" t="s">
        <v>170</v>
      </c>
      <c r="I39" s="75" t="s">
        <v>179</v>
      </c>
      <c r="J39" s="111"/>
    </row>
    <row r="40" spans="1:10" s="10" customFormat="1" ht="30" customHeight="1" x14ac:dyDescent="0.3">
      <c r="A40" s="197"/>
      <c r="B40" s="194"/>
      <c r="C40" s="144" t="s">
        <v>31</v>
      </c>
      <c r="D40" s="144"/>
      <c r="E40" s="144"/>
      <c r="F40" s="144"/>
      <c r="G40" s="144"/>
      <c r="H40" s="144"/>
      <c r="I40" s="144"/>
      <c r="J40" s="144"/>
    </row>
    <row r="41" spans="1:10" s="10" customFormat="1" ht="76.8" customHeight="1" x14ac:dyDescent="0.3">
      <c r="A41" s="205"/>
      <c r="B41" s="206"/>
      <c r="C41" s="207" t="s">
        <v>151</v>
      </c>
      <c r="D41" s="207"/>
      <c r="E41" s="186">
        <f>SUM(E43)</f>
        <v>250000000</v>
      </c>
      <c r="F41" s="202">
        <v>247150000</v>
      </c>
      <c r="G41" s="188"/>
      <c r="H41" s="182"/>
      <c r="I41" s="182"/>
      <c r="J41" s="203"/>
    </row>
    <row r="42" spans="1:10" s="10" customFormat="1" ht="52.8" customHeight="1" x14ac:dyDescent="0.3">
      <c r="A42" s="205"/>
      <c r="B42" s="206"/>
      <c r="C42" s="207" t="s">
        <v>122</v>
      </c>
      <c r="D42" s="207"/>
      <c r="E42" s="186"/>
      <c r="F42" s="202"/>
      <c r="G42" s="188"/>
      <c r="H42" s="182"/>
      <c r="I42" s="182"/>
      <c r="J42" s="203"/>
    </row>
    <row r="43" spans="1:10" ht="179.4" customHeight="1" x14ac:dyDescent="0.3">
      <c r="A43" s="52"/>
      <c r="B43" s="75" t="s">
        <v>135</v>
      </c>
      <c r="C43" s="75" t="s">
        <v>66</v>
      </c>
      <c r="D43" s="53" t="s">
        <v>99</v>
      </c>
      <c r="E43" s="65">
        <v>250000000</v>
      </c>
      <c r="F43" s="90">
        <v>247150000</v>
      </c>
      <c r="G43" s="54" t="s">
        <v>168</v>
      </c>
      <c r="H43" s="54" t="s">
        <v>169</v>
      </c>
      <c r="I43" s="209" t="s">
        <v>180</v>
      </c>
      <c r="J43" s="111"/>
    </row>
    <row r="44" spans="1:10" ht="10.199999999999999" customHeight="1" x14ac:dyDescent="0.3">
      <c r="A44" s="198"/>
      <c r="B44" s="93"/>
      <c r="C44" s="92"/>
      <c r="D44" s="92"/>
      <c r="E44" s="92"/>
      <c r="F44" s="92"/>
      <c r="G44" s="93"/>
      <c r="H44" s="92"/>
      <c r="I44" s="92"/>
      <c r="J44" s="92"/>
    </row>
    <row r="45" spans="1:10" ht="13.2" customHeight="1" x14ac:dyDescent="0.3">
      <c r="A45" s="198"/>
      <c r="B45" s="93"/>
      <c r="C45" s="92"/>
      <c r="D45" s="92"/>
      <c r="E45" s="92"/>
      <c r="F45" s="92"/>
      <c r="G45" s="93"/>
      <c r="H45" s="92"/>
      <c r="I45" s="92"/>
      <c r="J45" s="92"/>
    </row>
    <row r="46" spans="1:10" ht="13.2" customHeight="1" x14ac:dyDescent="0.3">
      <c r="A46" s="198"/>
      <c r="B46" s="93"/>
      <c r="C46" s="92"/>
      <c r="D46" s="92"/>
      <c r="E46" s="92"/>
      <c r="F46" s="92"/>
      <c r="G46" s="93"/>
      <c r="H46" s="92"/>
      <c r="I46" s="92"/>
      <c r="J46" s="92"/>
    </row>
    <row r="47" spans="1:10" ht="17.399999999999999" x14ac:dyDescent="0.3">
      <c r="A47" s="198"/>
      <c r="B47" s="93"/>
      <c r="C47" s="92"/>
      <c r="D47" s="92"/>
      <c r="E47" s="92"/>
      <c r="F47" s="92"/>
      <c r="G47" s="93"/>
      <c r="H47" s="92"/>
      <c r="I47" s="94" t="s">
        <v>94</v>
      </c>
      <c r="J47" s="94"/>
    </row>
    <row r="48" spans="1:10" ht="17.399999999999999" x14ac:dyDescent="0.3">
      <c r="A48" s="198"/>
      <c r="B48" s="93"/>
      <c r="C48" s="92"/>
      <c r="D48" s="92"/>
      <c r="E48" s="92"/>
      <c r="F48" s="92"/>
      <c r="G48" s="92"/>
      <c r="H48" s="92"/>
      <c r="I48" s="92"/>
      <c r="J48" s="92"/>
    </row>
    <row r="49" spans="1:10" ht="17.399999999999999" x14ac:dyDescent="0.3">
      <c r="A49" s="198"/>
      <c r="B49" s="93"/>
      <c r="C49" s="92"/>
      <c r="D49" s="92"/>
      <c r="E49" s="92"/>
      <c r="F49" s="92"/>
      <c r="G49" s="92"/>
      <c r="H49" s="92"/>
      <c r="I49" s="92"/>
      <c r="J49" s="92"/>
    </row>
    <row r="50" spans="1:10" ht="17.399999999999999" x14ac:dyDescent="0.3">
      <c r="A50" s="198"/>
      <c r="B50" s="93"/>
      <c r="C50" s="92"/>
      <c r="D50" s="92"/>
      <c r="E50" s="92"/>
      <c r="F50" s="92"/>
      <c r="G50" s="92"/>
      <c r="H50" s="92"/>
      <c r="I50" s="92"/>
      <c r="J50" s="92"/>
    </row>
    <row r="51" spans="1:10" ht="17.399999999999999" x14ac:dyDescent="0.3">
      <c r="A51" s="198"/>
      <c r="B51" s="93"/>
      <c r="C51" s="92"/>
      <c r="D51" s="92"/>
      <c r="E51" s="92"/>
      <c r="F51" s="92"/>
      <c r="G51" s="92"/>
      <c r="H51" s="92"/>
      <c r="I51" s="92"/>
      <c r="J51" s="92"/>
    </row>
    <row r="52" spans="1:10" ht="17.399999999999999" x14ac:dyDescent="0.3">
      <c r="A52" s="198"/>
      <c r="B52" s="93"/>
      <c r="C52" s="92"/>
      <c r="D52" s="92"/>
      <c r="E52" s="92"/>
      <c r="F52" s="92"/>
      <c r="G52" s="92"/>
      <c r="H52" s="92"/>
      <c r="I52" s="92"/>
      <c r="J52" s="92"/>
    </row>
    <row r="53" spans="1:10" ht="17.399999999999999" x14ac:dyDescent="0.3">
      <c r="A53" s="198"/>
      <c r="B53" s="93"/>
      <c r="C53" s="92"/>
      <c r="D53" s="92"/>
      <c r="E53" s="92"/>
      <c r="F53" s="92"/>
      <c r="G53" s="92"/>
      <c r="H53" s="92"/>
      <c r="I53" s="92"/>
      <c r="J53" s="92"/>
    </row>
    <row r="54" spans="1:10" ht="17.399999999999999" x14ac:dyDescent="0.3">
      <c r="A54" s="198"/>
      <c r="B54" s="93"/>
      <c r="C54" s="92"/>
      <c r="D54" s="92"/>
      <c r="E54" s="92"/>
      <c r="F54" s="92"/>
      <c r="G54" s="92"/>
      <c r="H54" s="92"/>
      <c r="I54" s="94" t="s">
        <v>95</v>
      </c>
      <c r="J54" s="92"/>
    </row>
    <row r="55" spans="1:10" ht="17.399999999999999" x14ac:dyDescent="0.3">
      <c r="A55" s="198"/>
      <c r="B55" s="93"/>
      <c r="C55" s="92"/>
      <c r="D55" s="92"/>
      <c r="E55" s="92"/>
      <c r="F55" s="92"/>
      <c r="G55" s="92"/>
      <c r="H55" s="92"/>
      <c r="I55" s="94" t="s">
        <v>96</v>
      </c>
      <c r="J55" s="92"/>
    </row>
    <row r="56" spans="1:10" ht="17.399999999999999" x14ac:dyDescent="0.3">
      <c r="A56" s="198"/>
      <c r="B56" s="93"/>
      <c r="C56" s="92"/>
      <c r="D56" s="92"/>
      <c r="E56" s="92"/>
      <c r="F56" s="92"/>
      <c r="G56" s="92"/>
      <c r="H56" s="92"/>
      <c r="I56" s="94" t="s">
        <v>97</v>
      </c>
      <c r="J56" s="92"/>
    </row>
    <row r="57" spans="1:10" x14ac:dyDescent="0.3">
      <c r="G57"/>
    </row>
    <row r="58" spans="1:10" x14ac:dyDescent="0.3">
      <c r="G58"/>
    </row>
    <row r="59" spans="1:10" x14ac:dyDescent="0.3">
      <c r="G59"/>
    </row>
    <row r="60" spans="1:10" x14ac:dyDescent="0.3">
      <c r="G60"/>
    </row>
    <row r="61" spans="1:10" x14ac:dyDescent="0.3">
      <c r="G61"/>
    </row>
    <row r="62" spans="1:10" x14ac:dyDescent="0.3">
      <c r="G62"/>
    </row>
    <row r="71" spans="7:7" x14ac:dyDescent="0.3">
      <c r="G71" s="1" t="s">
        <v>45</v>
      </c>
    </row>
  </sheetData>
  <mergeCells count="4">
    <mergeCell ref="C40:J40"/>
    <mergeCell ref="A4:J5"/>
    <mergeCell ref="A6:J6"/>
    <mergeCell ref="A24:B24"/>
  </mergeCells>
  <pageMargins left="0.9055118110236221" right="0" top="0.74803149606299213" bottom="0.74803149606299213" header="0.31496062992125984" footer="0.31496062992125984"/>
  <pageSetup paperSize="5" scale="18" orientation="landscape" horizontalDpi="0" verticalDpi="0" r:id="rId1"/>
  <rowBreaks count="1" manualBreakCount="1">
    <brk id="23" max="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C6E582-7A83-446F-9BF2-E30FF583899F}">
  <sheetPr>
    <tabColor rgb="FFFF0000"/>
  </sheetPr>
  <dimension ref="A1:K49"/>
  <sheetViews>
    <sheetView view="pageBreakPreview" zoomScale="40" zoomScaleNormal="70" zoomScaleSheetLayoutView="40" workbookViewId="0">
      <selection activeCell="D10" sqref="D10:D14"/>
    </sheetView>
  </sheetViews>
  <sheetFormatPr defaultRowHeight="14.4" x14ac:dyDescent="0.3"/>
  <cols>
    <col min="1" max="1" width="3.77734375" style="1" customWidth="1"/>
    <col min="2" max="2" width="29.33203125" style="1" customWidth="1"/>
    <col min="3" max="3" width="4.44140625" style="1" customWidth="1"/>
    <col min="4" max="4" width="94.6640625" customWidth="1"/>
    <col min="5" max="5" width="33.44140625" customWidth="1"/>
    <col min="6" max="6" width="37.21875" customWidth="1"/>
    <col min="7" max="7" width="19" style="1" customWidth="1"/>
    <col min="8" max="8" width="18.109375" style="1" customWidth="1"/>
    <col min="9" max="9" width="22.44140625" customWidth="1"/>
    <col min="10" max="10" width="33" customWidth="1"/>
    <col min="11" max="11" width="60.6640625" customWidth="1"/>
  </cols>
  <sheetData>
    <row r="1" spans="1:11" ht="11.4" customHeight="1" x14ac:dyDescent="0.3"/>
    <row r="2" spans="1:11" hidden="1" x14ac:dyDescent="0.3"/>
    <row r="3" spans="1:11" hidden="1" x14ac:dyDescent="0.3"/>
    <row r="4" spans="1:11" ht="24.6" x14ac:dyDescent="0.3">
      <c r="A4" s="145"/>
      <c r="B4" s="145"/>
      <c r="C4" s="145"/>
      <c r="D4" s="145"/>
      <c r="E4" s="145"/>
      <c r="F4" s="145"/>
      <c r="G4" s="145"/>
      <c r="H4" s="145"/>
      <c r="I4" s="145"/>
      <c r="J4" s="145"/>
    </row>
    <row r="5" spans="1:11" ht="28.2" customHeight="1" x14ac:dyDescent="0.3">
      <c r="A5" s="145"/>
      <c r="B5" s="145"/>
      <c r="C5" s="145"/>
      <c r="D5" s="145"/>
      <c r="E5" s="145"/>
      <c r="F5" s="145"/>
      <c r="G5" s="145"/>
      <c r="H5" s="145"/>
      <c r="I5" s="145"/>
      <c r="J5" s="145"/>
    </row>
    <row r="6" spans="1:11" ht="3.6" customHeight="1" x14ac:dyDescent="0.3"/>
    <row r="8" spans="1:11" s="3" customFormat="1" ht="67.2" customHeight="1" x14ac:dyDescent="0.3">
      <c r="A8" s="138" t="s">
        <v>4</v>
      </c>
      <c r="B8" s="139"/>
      <c r="C8" s="139"/>
      <c r="D8" s="140"/>
      <c r="E8" s="112" t="s">
        <v>102</v>
      </c>
      <c r="F8" s="42" t="s">
        <v>103</v>
      </c>
      <c r="G8" s="42" t="s">
        <v>6</v>
      </c>
      <c r="H8" s="43" t="s">
        <v>7</v>
      </c>
      <c r="I8" s="43" t="s">
        <v>8</v>
      </c>
      <c r="J8" s="43" t="s">
        <v>9</v>
      </c>
    </row>
    <row r="9" spans="1:11" ht="35.4" customHeight="1" x14ac:dyDescent="0.3">
      <c r="A9" s="46">
        <v>2</v>
      </c>
      <c r="B9" s="137"/>
      <c r="C9" s="58" t="s">
        <v>23</v>
      </c>
      <c r="D9" s="59"/>
      <c r="E9" s="59"/>
      <c r="F9" s="59"/>
      <c r="G9" s="59"/>
      <c r="H9" s="59"/>
      <c r="I9" s="59"/>
      <c r="J9" s="59"/>
    </row>
    <row r="10" spans="1:11" s="8" customFormat="1" ht="43.8" customHeight="1" x14ac:dyDescent="0.3">
      <c r="A10" s="51"/>
      <c r="B10" s="51"/>
      <c r="C10" s="156">
        <v>1</v>
      </c>
      <c r="D10" s="152" t="s">
        <v>24</v>
      </c>
      <c r="E10" s="152" t="s">
        <v>104</v>
      </c>
      <c r="F10" s="113" t="s">
        <v>105</v>
      </c>
      <c r="G10" s="54" t="s">
        <v>106</v>
      </c>
      <c r="H10" s="114">
        <v>6795</v>
      </c>
      <c r="I10" s="64">
        <v>1</v>
      </c>
      <c r="J10" s="56">
        <v>8824032820</v>
      </c>
    </row>
    <row r="11" spans="1:11" s="8" customFormat="1" ht="45.6" customHeight="1" x14ac:dyDescent="0.3">
      <c r="A11" s="51"/>
      <c r="B11" s="51"/>
      <c r="C11" s="159"/>
      <c r="D11" s="158"/>
      <c r="E11" s="158"/>
      <c r="F11" s="89" t="s">
        <v>107</v>
      </c>
      <c r="G11" s="54" t="s">
        <v>108</v>
      </c>
      <c r="H11" s="54">
        <v>21</v>
      </c>
      <c r="I11" s="64">
        <v>1</v>
      </c>
      <c r="J11" s="65">
        <v>6824032820</v>
      </c>
      <c r="K11" s="130">
        <v>1053354108</v>
      </c>
    </row>
    <row r="12" spans="1:11" s="8" customFormat="1" ht="45.6" customHeight="1" x14ac:dyDescent="0.3">
      <c r="A12" s="51"/>
      <c r="B12" s="51"/>
      <c r="C12" s="157"/>
      <c r="D12" s="153"/>
      <c r="E12" s="153"/>
      <c r="F12" s="89" t="s">
        <v>109</v>
      </c>
      <c r="G12" s="54" t="s">
        <v>110</v>
      </c>
      <c r="H12" s="54">
        <v>55</v>
      </c>
      <c r="I12" s="66">
        <f>40/55*100%</f>
        <v>0.72727272727272729</v>
      </c>
      <c r="J12" s="65">
        <v>650000000</v>
      </c>
      <c r="K12" s="129">
        <v>334900040</v>
      </c>
    </row>
    <row r="13" spans="1:11" s="8" customFormat="1" ht="93" customHeight="1" x14ac:dyDescent="0.3">
      <c r="A13" s="51"/>
      <c r="B13" s="51"/>
      <c r="C13" s="156">
        <v>2</v>
      </c>
      <c r="D13" s="152" t="s">
        <v>114</v>
      </c>
      <c r="E13" s="152" t="s">
        <v>25</v>
      </c>
      <c r="F13" s="75" t="s">
        <v>111</v>
      </c>
      <c r="G13" s="54" t="s">
        <v>113</v>
      </c>
      <c r="H13" s="54">
        <v>4</v>
      </c>
      <c r="I13" s="64">
        <v>1</v>
      </c>
      <c r="J13" s="154">
        <v>2000000000</v>
      </c>
      <c r="K13" s="131">
        <v>314914100</v>
      </c>
    </row>
    <row r="14" spans="1:11" s="8" customFormat="1" ht="64.8" customHeight="1" x14ac:dyDescent="0.3">
      <c r="A14" s="57"/>
      <c r="B14" s="57"/>
      <c r="C14" s="157"/>
      <c r="D14" s="153"/>
      <c r="E14" s="153"/>
      <c r="F14" s="75" t="s">
        <v>112</v>
      </c>
      <c r="G14" s="54" t="s">
        <v>108</v>
      </c>
      <c r="H14" s="54">
        <v>20</v>
      </c>
      <c r="I14" s="64">
        <v>1</v>
      </c>
      <c r="J14" s="155"/>
      <c r="K14" s="131">
        <v>294865400</v>
      </c>
    </row>
    <row r="15" spans="1:11" s="10" customFormat="1" ht="36" customHeight="1" x14ac:dyDescent="0.3">
      <c r="A15" s="46">
        <v>3</v>
      </c>
      <c r="B15" s="137"/>
      <c r="C15" s="58" t="s">
        <v>26</v>
      </c>
      <c r="D15" s="59"/>
      <c r="E15" s="59"/>
      <c r="F15" s="59"/>
      <c r="G15" s="59"/>
      <c r="H15" s="59"/>
      <c r="I15" s="59"/>
      <c r="J15" s="95">
        <f>SUM(J16:J19)</f>
        <v>2179675000</v>
      </c>
    </row>
    <row r="16" spans="1:11" ht="45.6" customHeight="1" x14ac:dyDescent="0.3">
      <c r="A16" s="51"/>
      <c r="B16" s="51"/>
      <c r="C16" s="159"/>
      <c r="D16" s="113" t="s">
        <v>27</v>
      </c>
      <c r="E16" s="152" t="s">
        <v>115</v>
      </c>
      <c r="F16" s="75" t="s">
        <v>116</v>
      </c>
      <c r="G16" s="54" t="s">
        <v>119</v>
      </c>
      <c r="H16" s="54">
        <v>25</v>
      </c>
      <c r="I16" s="64">
        <v>1</v>
      </c>
      <c r="J16" s="65">
        <v>1135073000</v>
      </c>
      <c r="K16" s="10"/>
    </row>
    <row r="17" spans="1:11" ht="49.8" customHeight="1" x14ac:dyDescent="0.3">
      <c r="A17" s="51"/>
      <c r="B17" s="51"/>
      <c r="C17" s="159"/>
      <c r="D17" s="75" t="s">
        <v>62</v>
      </c>
      <c r="E17" s="158"/>
      <c r="F17" s="75" t="s">
        <v>117</v>
      </c>
      <c r="G17" s="54" t="s">
        <v>120</v>
      </c>
      <c r="H17" s="54">
        <v>5</v>
      </c>
      <c r="I17" s="64">
        <v>1</v>
      </c>
      <c r="J17" s="65">
        <v>350000000</v>
      </c>
      <c r="K17" s="132">
        <f>K14+K13+K12+K11</f>
        <v>1998033648</v>
      </c>
    </row>
    <row r="18" spans="1:11" ht="63" customHeight="1" x14ac:dyDescent="0.3">
      <c r="A18" s="51"/>
      <c r="B18" s="51"/>
      <c r="C18" s="159"/>
      <c r="D18" s="75" t="s">
        <v>60</v>
      </c>
      <c r="E18" s="158"/>
      <c r="F18" s="75" t="s">
        <v>118</v>
      </c>
      <c r="G18" s="54" t="s">
        <v>121</v>
      </c>
      <c r="H18" s="54">
        <v>100</v>
      </c>
      <c r="I18" s="64">
        <v>1</v>
      </c>
      <c r="J18" s="65">
        <v>320000000</v>
      </c>
      <c r="K18" s="10"/>
    </row>
    <row r="19" spans="1:11" ht="64.8" customHeight="1" x14ac:dyDescent="0.3">
      <c r="A19" s="51"/>
      <c r="B19" s="51"/>
      <c r="C19" s="157"/>
      <c r="D19" s="88" t="s">
        <v>64</v>
      </c>
      <c r="E19" s="153"/>
      <c r="F19" s="75" t="s">
        <v>59</v>
      </c>
      <c r="G19" s="54" t="s">
        <v>120</v>
      </c>
      <c r="H19" s="54">
        <v>40</v>
      </c>
      <c r="I19" s="64">
        <v>1</v>
      </c>
      <c r="J19" s="65">
        <v>374602000</v>
      </c>
      <c r="K19" s="133">
        <f>K17/J15</f>
        <v>0.91666585523071098</v>
      </c>
    </row>
    <row r="20" spans="1:11" s="10" customFormat="1" ht="30" customHeight="1" x14ac:dyDescent="0.3">
      <c r="A20" s="71">
        <v>4</v>
      </c>
      <c r="B20" s="108"/>
      <c r="C20" s="143" t="s">
        <v>31</v>
      </c>
      <c r="D20" s="144"/>
      <c r="E20" s="144"/>
      <c r="F20" s="144"/>
      <c r="G20" s="144"/>
      <c r="H20" s="144"/>
      <c r="I20" s="144"/>
      <c r="J20" s="144"/>
      <c r="K20" s="133">
        <f>K19*100</f>
        <v>91.666585523071092</v>
      </c>
    </row>
    <row r="21" spans="1:11" s="10" customFormat="1" ht="117.6" customHeight="1" x14ac:dyDescent="0.3">
      <c r="A21" s="57"/>
      <c r="B21" s="57"/>
      <c r="C21" s="54" t="s">
        <v>48</v>
      </c>
      <c r="D21" s="75" t="s">
        <v>32</v>
      </c>
      <c r="F21" s="75" t="s">
        <v>44</v>
      </c>
      <c r="G21" s="54" t="s">
        <v>119</v>
      </c>
      <c r="H21" s="54">
        <v>5000</v>
      </c>
      <c r="I21" s="115">
        <f>3339/H21*100%</f>
        <v>0.66779999999999995</v>
      </c>
      <c r="J21" s="65">
        <v>250000000</v>
      </c>
    </row>
    <row r="22" spans="1:11" ht="10.199999999999999" customHeight="1" x14ac:dyDescent="0.3">
      <c r="A22" s="93"/>
      <c r="B22" s="93"/>
      <c r="C22" s="93"/>
      <c r="D22" s="92"/>
      <c r="E22" s="92"/>
      <c r="F22" s="92"/>
      <c r="G22" s="93"/>
      <c r="H22" s="93"/>
      <c r="I22" s="92"/>
      <c r="J22" s="92"/>
    </row>
    <row r="23" spans="1:11" ht="13.2" customHeight="1" x14ac:dyDescent="0.3">
      <c r="A23" s="93"/>
      <c r="B23" s="93"/>
      <c r="C23" s="93"/>
      <c r="D23" s="92"/>
      <c r="E23" s="92"/>
      <c r="F23" s="92"/>
      <c r="G23" s="93"/>
      <c r="H23" s="93"/>
      <c r="I23" s="92"/>
      <c r="J23" s="92"/>
    </row>
    <row r="24" spans="1:11" ht="13.2" customHeight="1" x14ac:dyDescent="0.3">
      <c r="A24" s="93"/>
      <c r="B24" s="93"/>
      <c r="C24" s="93"/>
      <c r="D24" s="92"/>
      <c r="E24" s="92"/>
      <c r="F24" s="92"/>
      <c r="G24" s="93"/>
      <c r="H24" s="93"/>
      <c r="I24" s="92"/>
      <c r="J24" s="92"/>
    </row>
    <row r="25" spans="1:11" ht="17.399999999999999" x14ac:dyDescent="0.3">
      <c r="A25" s="93"/>
      <c r="B25" s="93"/>
      <c r="C25" s="93"/>
      <c r="D25" s="92"/>
      <c r="E25" s="92"/>
      <c r="F25" s="92"/>
      <c r="G25" s="93"/>
      <c r="H25" s="93"/>
      <c r="I25" s="92"/>
      <c r="J25" s="92"/>
    </row>
    <row r="26" spans="1:11" ht="17.399999999999999" x14ac:dyDescent="0.3">
      <c r="A26" s="93"/>
      <c r="B26" s="93"/>
      <c r="C26" s="93"/>
      <c r="D26" s="92"/>
      <c r="E26" s="92"/>
      <c r="F26" s="92"/>
      <c r="G26" s="92"/>
      <c r="H26" s="92"/>
      <c r="I26" s="92"/>
      <c r="J26" s="92"/>
    </row>
    <row r="27" spans="1:11" ht="17.399999999999999" x14ac:dyDescent="0.3">
      <c r="A27" s="93"/>
      <c r="B27" s="93"/>
      <c r="C27" s="93"/>
      <c r="D27" s="92"/>
      <c r="E27" s="92"/>
      <c r="F27" s="92"/>
      <c r="G27" s="92"/>
      <c r="H27" s="92"/>
      <c r="I27" s="92"/>
      <c r="J27" s="92"/>
    </row>
    <row r="28" spans="1:11" ht="17.399999999999999" x14ac:dyDescent="0.3">
      <c r="A28" s="93"/>
      <c r="B28" s="93"/>
      <c r="C28" s="93"/>
      <c r="D28" s="92"/>
      <c r="E28" s="92"/>
      <c r="F28" s="92"/>
      <c r="G28" s="92"/>
      <c r="H28" s="92"/>
      <c r="I28" s="92"/>
      <c r="J28" s="92"/>
    </row>
    <row r="29" spans="1:11" ht="17.399999999999999" x14ac:dyDescent="0.3">
      <c r="A29" s="93"/>
      <c r="B29" s="93"/>
      <c r="C29" s="93"/>
      <c r="D29" s="92"/>
      <c r="E29" s="92"/>
      <c r="F29" s="92"/>
      <c r="G29" s="92"/>
      <c r="H29" s="92"/>
      <c r="I29" s="92"/>
      <c r="J29" s="92"/>
    </row>
    <row r="30" spans="1:11" ht="17.399999999999999" x14ac:dyDescent="0.3">
      <c r="A30" s="93"/>
      <c r="B30" s="93"/>
      <c r="C30" s="93"/>
      <c r="D30" s="92"/>
      <c r="E30" s="92"/>
      <c r="F30" s="96"/>
      <c r="G30" s="92"/>
      <c r="H30" s="92"/>
      <c r="I30" s="92"/>
      <c r="J30" s="92"/>
    </row>
    <row r="31" spans="1:11" ht="17.399999999999999" x14ac:dyDescent="0.3">
      <c r="A31" s="93"/>
      <c r="B31" s="93"/>
      <c r="C31" s="93"/>
      <c r="D31" s="92"/>
      <c r="E31" s="92"/>
      <c r="F31" s="92"/>
      <c r="G31" s="92"/>
      <c r="H31" s="92"/>
      <c r="I31" s="92"/>
      <c r="J31" s="92"/>
    </row>
    <row r="32" spans="1:11" ht="17.399999999999999" x14ac:dyDescent="0.3">
      <c r="A32" s="93"/>
      <c r="B32" s="93"/>
      <c r="C32" s="93"/>
      <c r="D32" s="92"/>
      <c r="E32" s="92"/>
      <c r="F32" s="92"/>
      <c r="G32" s="92"/>
      <c r="H32" s="92"/>
      <c r="I32" s="92"/>
      <c r="J32" s="92"/>
    </row>
    <row r="33" spans="1:10" ht="17.399999999999999" x14ac:dyDescent="0.3">
      <c r="A33" s="93"/>
      <c r="B33" s="93"/>
      <c r="C33" s="93"/>
      <c r="D33" s="92"/>
      <c r="E33" s="92"/>
      <c r="F33" s="92"/>
      <c r="G33" s="92"/>
      <c r="H33" s="92"/>
      <c r="I33" s="92"/>
      <c r="J33" s="92"/>
    </row>
    <row r="34" spans="1:10" ht="17.399999999999999" x14ac:dyDescent="0.3">
      <c r="A34" s="93"/>
      <c r="B34" s="93"/>
      <c r="C34" s="93"/>
      <c r="D34" s="92"/>
      <c r="E34" s="92"/>
      <c r="F34" s="92"/>
      <c r="G34" s="92"/>
      <c r="H34" s="92"/>
      <c r="I34" s="92"/>
      <c r="J34" s="92"/>
    </row>
    <row r="35" spans="1:10" x14ac:dyDescent="0.3">
      <c r="G35"/>
      <c r="H35"/>
    </row>
    <row r="36" spans="1:10" x14ac:dyDescent="0.3">
      <c r="G36"/>
      <c r="H36"/>
    </row>
    <row r="37" spans="1:10" x14ac:dyDescent="0.3">
      <c r="G37"/>
      <c r="H37"/>
    </row>
    <row r="38" spans="1:10" x14ac:dyDescent="0.3">
      <c r="G38"/>
      <c r="H38"/>
    </row>
    <row r="39" spans="1:10" x14ac:dyDescent="0.3">
      <c r="G39"/>
      <c r="H39"/>
    </row>
    <row r="40" spans="1:10" x14ac:dyDescent="0.3">
      <c r="G40"/>
      <c r="H40"/>
    </row>
    <row r="49" spans="8:8" x14ac:dyDescent="0.3">
      <c r="H49" s="1" t="s">
        <v>45</v>
      </c>
    </row>
  </sheetData>
  <mergeCells count="12">
    <mergeCell ref="A4:J4"/>
    <mergeCell ref="A5:J5"/>
    <mergeCell ref="C20:J20"/>
    <mergeCell ref="D13:D14"/>
    <mergeCell ref="J13:J14"/>
    <mergeCell ref="E13:E14"/>
    <mergeCell ref="C13:C14"/>
    <mergeCell ref="E16:E19"/>
    <mergeCell ref="C16:C19"/>
    <mergeCell ref="E10:E12"/>
    <mergeCell ref="C10:C12"/>
    <mergeCell ref="D10:D12"/>
  </mergeCells>
  <pageMargins left="0.9055118110236221" right="0" top="0.74803149606299213" bottom="0.74803149606299213" header="0.31496062992125984" footer="0.31496062992125984"/>
  <pageSetup paperSize="5" scale="32" orientation="portrait" horizontalDpi="0" verticalDpi="0" r:id="rId1"/>
  <rowBreaks count="1" manualBreakCount="1">
    <brk id="14" max="9"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4C736-A4EF-47C2-90F3-BE80623DFEAD}">
  <sheetPr>
    <tabColor rgb="FFFF0000"/>
  </sheetPr>
  <dimension ref="A1:Q75"/>
  <sheetViews>
    <sheetView view="pageBreakPreview" topLeftCell="A34" zoomScale="40" zoomScaleNormal="70" zoomScaleSheetLayoutView="40" workbookViewId="0">
      <selection activeCell="F45" sqref="F45:O45"/>
    </sheetView>
  </sheetViews>
  <sheetFormatPr defaultRowHeight="14.4" x14ac:dyDescent="0.3"/>
  <cols>
    <col min="1" max="1" width="6.109375" customWidth="1"/>
    <col min="2" max="2" width="27.6640625" customWidth="1"/>
    <col min="3" max="3" width="24.21875" customWidth="1"/>
    <col min="4" max="4" width="17.5546875" customWidth="1"/>
    <col min="5" max="5" width="3.77734375" style="1" customWidth="1"/>
    <col min="6" max="6" width="4.44140625" style="1" customWidth="1"/>
    <col min="7" max="7" width="63.77734375" customWidth="1"/>
    <col min="8" max="8" width="62.88671875" customWidth="1"/>
    <col min="9" max="9" width="16.21875" style="1" customWidth="1"/>
    <col min="10" max="10" width="15.88671875" style="1" customWidth="1"/>
    <col min="11" max="11" width="20.44140625" customWidth="1"/>
    <col min="12" max="12" width="34.109375" customWidth="1"/>
    <col min="13" max="13" width="32.5546875" customWidth="1"/>
    <col min="14" max="14" width="35.109375" customWidth="1"/>
    <col min="15" max="15" width="34.88671875" customWidth="1"/>
    <col min="16" max="16" width="48.6640625" customWidth="1"/>
    <col min="17" max="17" width="26.21875" style="1" customWidth="1"/>
  </cols>
  <sheetData>
    <row r="1" spans="1:17" ht="11.4" customHeight="1" x14ac:dyDescent="0.3"/>
    <row r="2" spans="1:17" hidden="1" x14ac:dyDescent="0.3"/>
    <row r="3" spans="1:17" hidden="1" x14ac:dyDescent="0.3"/>
    <row r="4" spans="1:17" x14ac:dyDescent="0.3">
      <c r="B4" s="160" t="s">
        <v>100</v>
      </c>
      <c r="C4" s="145"/>
      <c r="D4" s="145"/>
      <c r="E4" s="145"/>
      <c r="F4" s="145"/>
      <c r="G4" s="145"/>
      <c r="H4" s="145"/>
      <c r="I4" s="145"/>
      <c r="J4" s="145"/>
      <c r="K4" s="145"/>
      <c r="L4" s="145"/>
      <c r="M4" s="145"/>
      <c r="N4" s="145"/>
      <c r="O4" s="145"/>
      <c r="P4" s="145"/>
    </row>
    <row r="5" spans="1:17" ht="62.4" customHeight="1" x14ac:dyDescent="0.3">
      <c r="B5" s="145"/>
      <c r="C5" s="145"/>
      <c r="D5" s="145"/>
      <c r="E5" s="145"/>
      <c r="F5" s="145"/>
      <c r="G5" s="145"/>
      <c r="H5" s="145"/>
      <c r="I5" s="145"/>
      <c r="J5" s="145"/>
      <c r="K5" s="145"/>
      <c r="L5" s="145"/>
      <c r="M5" s="145"/>
      <c r="N5" s="145"/>
      <c r="O5" s="145"/>
      <c r="P5" s="145"/>
    </row>
    <row r="6" spans="1:17" ht="28.2" customHeight="1" x14ac:dyDescent="0.3">
      <c r="B6" s="145" t="s">
        <v>99</v>
      </c>
      <c r="C6" s="145"/>
      <c r="D6" s="145"/>
      <c r="E6" s="145"/>
      <c r="F6" s="145"/>
      <c r="G6" s="145"/>
      <c r="H6" s="145"/>
      <c r="I6" s="145"/>
      <c r="J6" s="145"/>
      <c r="K6" s="145"/>
      <c r="L6" s="145"/>
      <c r="M6" s="145"/>
      <c r="N6" s="145"/>
      <c r="O6" s="145"/>
      <c r="P6" s="145"/>
      <c r="Q6" s="145"/>
    </row>
    <row r="7" spans="1:17" ht="3.6" customHeight="1" x14ac:dyDescent="0.3"/>
    <row r="9" spans="1:17" s="3" customFormat="1" ht="67.2" customHeight="1" x14ac:dyDescent="0.3">
      <c r="A9" s="42" t="s">
        <v>0</v>
      </c>
      <c r="B9" s="43" t="s">
        <v>1</v>
      </c>
      <c r="C9" s="43" t="s">
        <v>2</v>
      </c>
      <c r="D9" s="42" t="s">
        <v>3</v>
      </c>
      <c r="E9" s="146" t="s">
        <v>4</v>
      </c>
      <c r="F9" s="147"/>
      <c r="G9" s="148"/>
      <c r="H9" s="42" t="s">
        <v>5</v>
      </c>
      <c r="I9" s="42" t="s">
        <v>6</v>
      </c>
      <c r="J9" s="43" t="s">
        <v>7</v>
      </c>
      <c r="K9" s="43" t="s">
        <v>8</v>
      </c>
      <c r="L9" s="43" t="s">
        <v>9</v>
      </c>
      <c r="M9" s="43" t="s">
        <v>10</v>
      </c>
      <c r="N9" s="43" t="s">
        <v>11</v>
      </c>
      <c r="O9" s="43" t="s">
        <v>12</v>
      </c>
      <c r="P9" s="43" t="s">
        <v>13</v>
      </c>
      <c r="Q9" s="42" t="s">
        <v>93</v>
      </c>
    </row>
    <row r="10" spans="1:17" s="3" customFormat="1" ht="27.6" customHeight="1" x14ac:dyDescent="0.3">
      <c r="A10" s="45">
        <v>1</v>
      </c>
      <c r="B10" s="45">
        <v>2</v>
      </c>
      <c r="C10" s="45">
        <v>3</v>
      </c>
      <c r="D10" s="45">
        <v>4</v>
      </c>
      <c r="E10" s="149">
        <v>5</v>
      </c>
      <c r="F10" s="150"/>
      <c r="G10" s="151"/>
      <c r="H10" s="45">
        <v>6</v>
      </c>
      <c r="I10" s="45">
        <v>7</v>
      </c>
      <c r="J10" s="45">
        <v>8</v>
      </c>
      <c r="K10" s="45">
        <v>9</v>
      </c>
      <c r="L10" s="45">
        <v>10</v>
      </c>
      <c r="M10" s="45">
        <v>11</v>
      </c>
      <c r="N10" s="45">
        <v>12</v>
      </c>
      <c r="O10" s="45">
        <v>13</v>
      </c>
      <c r="P10" s="45">
        <v>14</v>
      </c>
      <c r="Q10" s="45">
        <v>15</v>
      </c>
    </row>
    <row r="11" spans="1:17" ht="35.4" customHeight="1" x14ac:dyDescent="0.3">
      <c r="A11" s="100"/>
      <c r="B11" s="161" t="s">
        <v>15</v>
      </c>
      <c r="C11" s="161" t="s">
        <v>14</v>
      </c>
      <c r="D11" s="97"/>
      <c r="E11" s="46">
        <v>1</v>
      </c>
      <c r="F11" s="143" t="s">
        <v>16</v>
      </c>
      <c r="G11" s="164"/>
      <c r="H11" s="47"/>
      <c r="I11" s="48"/>
      <c r="J11" s="49"/>
      <c r="K11" s="50"/>
      <c r="L11" s="95">
        <f>SUM(L12:L17)</f>
        <v>10283725543</v>
      </c>
      <c r="M11" s="95">
        <f>SUM(M12:M17)</f>
        <v>10134141872</v>
      </c>
      <c r="N11" s="50"/>
      <c r="O11" s="50"/>
      <c r="P11" s="50"/>
      <c r="Q11" s="49"/>
    </row>
    <row r="12" spans="1:17" s="8" customFormat="1" ht="96.6" customHeight="1" x14ac:dyDescent="0.3">
      <c r="A12" s="101"/>
      <c r="B12" s="162"/>
      <c r="C12" s="162"/>
      <c r="D12" s="98"/>
      <c r="E12" s="51"/>
      <c r="F12" s="52">
        <v>1</v>
      </c>
      <c r="G12" s="53" t="s">
        <v>17</v>
      </c>
      <c r="H12" s="53" t="s">
        <v>33</v>
      </c>
      <c r="I12" s="54" t="s">
        <v>34</v>
      </c>
      <c r="J12" s="54">
        <v>100</v>
      </c>
      <c r="K12" s="54">
        <v>100</v>
      </c>
      <c r="L12" s="55">
        <v>94060000</v>
      </c>
      <c r="M12" s="55">
        <v>93690000</v>
      </c>
      <c r="N12" s="52"/>
      <c r="O12" s="52"/>
      <c r="P12" s="165" t="s">
        <v>98</v>
      </c>
      <c r="Q12" s="54">
        <v>99.61</v>
      </c>
    </row>
    <row r="13" spans="1:17" s="8" customFormat="1" ht="82.8" customHeight="1" x14ac:dyDescent="0.3">
      <c r="A13" s="101"/>
      <c r="B13" s="162"/>
      <c r="C13" s="162"/>
      <c r="D13" s="98"/>
      <c r="E13" s="51"/>
      <c r="F13" s="52">
        <v>2</v>
      </c>
      <c r="G13" s="52" t="s">
        <v>18</v>
      </c>
      <c r="H13" s="53" t="s">
        <v>35</v>
      </c>
      <c r="I13" s="54" t="s">
        <v>34</v>
      </c>
      <c r="J13" s="54">
        <v>100</v>
      </c>
      <c r="K13" s="54">
        <v>100</v>
      </c>
      <c r="L13" s="56">
        <v>9456333543</v>
      </c>
      <c r="M13" s="56">
        <v>9392259809</v>
      </c>
      <c r="N13" s="52"/>
      <c r="O13" s="52"/>
      <c r="P13" s="166"/>
      <c r="Q13" s="54">
        <v>99.32</v>
      </c>
    </row>
    <row r="14" spans="1:17" s="8" customFormat="1" ht="65.400000000000006" customHeight="1" x14ac:dyDescent="0.3">
      <c r="A14" s="101"/>
      <c r="B14" s="162"/>
      <c r="C14" s="162"/>
      <c r="D14" s="98"/>
      <c r="E14" s="51"/>
      <c r="F14" s="52">
        <v>3</v>
      </c>
      <c r="G14" s="52" t="s">
        <v>20</v>
      </c>
      <c r="H14" s="53" t="s">
        <v>36</v>
      </c>
      <c r="I14" s="54" t="s">
        <v>34</v>
      </c>
      <c r="J14" s="54">
        <v>100</v>
      </c>
      <c r="K14" s="54">
        <v>100</v>
      </c>
      <c r="L14" s="56">
        <v>112000000</v>
      </c>
      <c r="M14" s="56">
        <v>112000000</v>
      </c>
      <c r="N14" s="52"/>
      <c r="O14" s="52"/>
      <c r="P14" s="166"/>
      <c r="Q14" s="54">
        <v>100</v>
      </c>
    </row>
    <row r="15" spans="1:17" s="8" customFormat="1" ht="59.4" customHeight="1" x14ac:dyDescent="0.3">
      <c r="A15" s="101"/>
      <c r="B15" s="162"/>
      <c r="C15" s="162"/>
      <c r="D15" s="98"/>
      <c r="E15" s="51"/>
      <c r="F15" s="52">
        <v>4</v>
      </c>
      <c r="G15" s="52" t="s">
        <v>19</v>
      </c>
      <c r="H15" s="53" t="s">
        <v>37</v>
      </c>
      <c r="I15" s="54" t="s">
        <v>34</v>
      </c>
      <c r="J15" s="54">
        <v>100</v>
      </c>
      <c r="K15" s="54">
        <v>100</v>
      </c>
      <c r="L15" s="56">
        <v>252632000</v>
      </c>
      <c r="M15" s="56">
        <v>252546000</v>
      </c>
      <c r="N15" s="52"/>
      <c r="O15" s="52"/>
      <c r="P15" s="166"/>
      <c r="Q15" s="54">
        <v>99.97</v>
      </c>
    </row>
    <row r="16" spans="1:17" s="8" customFormat="1" ht="57" customHeight="1" x14ac:dyDescent="0.3">
      <c r="A16" s="101"/>
      <c r="B16" s="162"/>
      <c r="C16" s="162"/>
      <c r="D16" s="98"/>
      <c r="E16" s="51"/>
      <c r="F16" s="52">
        <v>5</v>
      </c>
      <c r="G16" s="52" t="s">
        <v>21</v>
      </c>
      <c r="H16" s="53" t="s">
        <v>38</v>
      </c>
      <c r="I16" s="54" t="s">
        <v>34</v>
      </c>
      <c r="J16" s="54">
        <v>100</v>
      </c>
      <c r="K16" s="54">
        <v>100</v>
      </c>
      <c r="L16" s="56">
        <v>295000000</v>
      </c>
      <c r="M16" s="56">
        <v>225946063</v>
      </c>
      <c r="N16" s="52"/>
      <c r="O16" s="52"/>
      <c r="P16" s="166"/>
      <c r="Q16" s="54">
        <v>76.59</v>
      </c>
    </row>
    <row r="17" spans="1:17" s="8" customFormat="1" ht="67.8" customHeight="1" x14ac:dyDescent="0.3">
      <c r="A17" s="101"/>
      <c r="B17" s="162"/>
      <c r="C17" s="162"/>
      <c r="D17" s="98"/>
      <c r="E17" s="57"/>
      <c r="F17" s="52">
        <v>6</v>
      </c>
      <c r="G17" s="53" t="s">
        <v>22</v>
      </c>
      <c r="H17" s="53" t="s">
        <v>38</v>
      </c>
      <c r="I17" s="54" t="s">
        <v>34</v>
      </c>
      <c r="J17" s="54">
        <v>100</v>
      </c>
      <c r="K17" s="54">
        <v>100</v>
      </c>
      <c r="L17" s="56">
        <v>73700000</v>
      </c>
      <c r="M17" s="56">
        <v>57700000</v>
      </c>
      <c r="N17" s="52"/>
      <c r="O17" s="52"/>
      <c r="P17" s="166"/>
      <c r="Q17" s="54">
        <v>78.290000000000006</v>
      </c>
    </row>
    <row r="18" spans="1:17" ht="35.4" customHeight="1" x14ac:dyDescent="0.3">
      <c r="A18" s="101"/>
      <c r="B18" s="162"/>
      <c r="C18" s="162"/>
      <c r="D18" s="98"/>
      <c r="E18" s="46">
        <v>2</v>
      </c>
      <c r="F18" s="58" t="s">
        <v>23</v>
      </c>
      <c r="G18" s="59"/>
      <c r="H18" s="59"/>
      <c r="I18" s="59"/>
      <c r="J18" s="59"/>
      <c r="K18" s="59"/>
      <c r="L18" s="59"/>
      <c r="M18" s="59"/>
      <c r="N18" s="59"/>
      <c r="O18" s="60"/>
      <c r="P18" s="105"/>
      <c r="Q18" s="103"/>
    </row>
    <row r="19" spans="1:17" s="8" customFormat="1" ht="60.6" customHeight="1" x14ac:dyDescent="0.3">
      <c r="A19" s="101"/>
      <c r="B19" s="162"/>
      <c r="C19" s="162"/>
      <c r="D19" s="98"/>
      <c r="E19" s="51"/>
      <c r="F19" s="42" t="s">
        <v>68</v>
      </c>
      <c r="G19" s="61" t="s">
        <v>24</v>
      </c>
      <c r="H19" s="61" t="s">
        <v>70</v>
      </c>
      <c r="I19" s="42" t="s">
        <v>34</v>
      </c>
      <c r="J19" s="42"/>
      <c r="K19" s="62"/>
      <c r="L19" s="63">
        <f>SUM(L20:L29)</f>
        <v>6499196820</v>
      </c>
      <c r="M19" s="63">
        <v>6448039781</v>
      </c>
      <c r="N19" s="134">
        <v>6499196820</v>
      </c>
      <c r="O19" s="62"/>
      <c r="P19" s="75"/>
      <c r="Q19" s="42">
        <v>99.21</v>
      </c>
    </row>
    <row r="20" spans="1:17" s="8" customFormat="1" ht="60.6" customHeight="1" x14ac:dyDescent="0.3">
      <c r="A20" s="101"/>
      <c r="B20" s="162"/>
      <c r="C20" s="162"/>
      <c r="D20" s="98"/>
      <c r="E20" s="51"/>
      <c r="F20" s="54">
        <v>1</v>
      </c>
      <c r="G20" s="53" t="s">
        <v>101</v>
      </c>
      <c r="H20" s="53"/>
      <c r="I20" s="54" t="s">
        <v>34</v>
      </c>
      <c r="J20" s="54">
        <v>1</v>
      </c>
      <c r="K20" s="64">
        <v>1</v>
      </c>
      <c r="L20" s="56">
        <v>2244954720</v>
      </c>
      <c r="M20" s="56">
        <v>2228259702</v>
      </c>
      <c r="N20" s="52"/>
      <c r="O20" s="52"/>
      <c r="P20" s="75"/>
      <c r="Q20" s="54">
        <v>99.26</v>
      </c>
    </row>
    <row r="21" spans="1:17" s="8" customFormat="1" ht="60.6" customHeight="1" x14ac:dyDescent="0.3">
      <c r="A21" s="101"/>
      <c r="B21" s="162"/>
      <c r="C21" s="162"/>
      <c r="D21" s="98"/>
      <c r="E21" s="51"/>
      <c r="F21" s="54">
        <v>2</v>
      </c>
      <c r="G21" s="53" t="s">
        <v>72</v>
      </c>
      <c r="H21" s="53" t="s">
        <v>71</v>
      </c>
      <c r="I21" s="54" t="s">
        <v>34</v>
      </c>
      <c r="J21" s="54">
        <v>15</v>
      </c>
      <c r="K21" s="64">
        <v>1</v>
      </c>
      <c r="L21" s="65">
        <v>593664000</v>
      </c>
      <c r="M21" s="56">
        <v>592895525</v>
      </c>
      <c r="N21" s="52"/>
      <c r="O21" s="52"/>
      <c r="P21" s="75"/>
      <c r="Q21" s="54">
        <v>99.87</v>
      </c>
    </row>
    <row r="22" spans="1:17" s="8" customFormat="1" ht="93" customHeight="1" x14ac:dyDescent="0.3">
      <c r="A22" s="101"/>
      <c r="B22" s="162"/>
      <c r="C22" s="162"/>
      <c r="D22" s="98"/>
      <c r="E22" s="51"/>
      <c r="F22" s="54">
        <v>3</v>
      </c>
      <c r="G22" s="53" t="s">
        <v>73</v>
      </c>
      <c r="H22" s="53" t="s">
        <v>74</v>
      </c>
      <c r="I22" s="54" t="s">
        <v>34</v>
      </c>
      <c r="J22" s="54">
        <v>25</v>
      </c>
      <c r="K22" s="64">
        <v>2</v>
      </c>
      <c r="L22" s="65">
        <v>513045280</v>
      </c>
      <c r="M22" s="56">
        <v>512345280</v>
      </c>
      <c r="N22" s="52"/>
      <c r="O22" s="52"/>
      <c r="P22" s="75"/>
      <c r="Q22" s="54">
        <v>99.86</v>
      </c>
    </row>
    <row r="23" spans="1:17" s="8" customFormat="1" ht="84.6" customHeight="1" x14ac:dyDescent="0.3">
      <c r="A23" s="101"/>
      <c r="B23" s="162"/>
      <c r="C23" s="162"/>
      <c r="D23" s="98"/>
      <c r="E23" s="51"/>
      <c r="F23" s="54">
        <v>4</v>
      </c>
      <c r="G23" s="53" t="s">
        <v>75</v>
      </c>
      <c r="H23" s="53" t="s">
        <v>81</v>
      </c>
      <c r="I23" s="54" t="s">
        <v>34</v>
      </c>
      <c r="J23" s="54">
        <v>40</v>
      </c>
      <c r="K23" s="64">
        <v>0.9</v>
      </c>
      <c r="L23" s="65">
        <v>650000000</v>
      </c>
      <c r="M23" s="56">
        <v>643063000</v>
      </c>
      <c r="N23" s="52"/>
      <c r="O23" s="52"/>
      <c r="P23" s="75"/>
      <c r="Q23" s="54">
        <v>98.93</v>
      </c>
    </row>
    <row r="24" spans="1:17" s="8" customFormat="1" ht="75.599999999999994" customHeight="1" x14ac:dyDescent="0.3">
      <c r="A24" s="101"/>
      <c r="B24" s="162"/>
      <c r="C24" s="162"/>
      <c r="D24" s="98"/>
      <c r="E24" s="51"/>
      <c r="F24" s="54">
        <v>5</v>
      </c>
      <c r="G24" s="53" t="s">
        <v>76</v>
      </c>
      <c r="H24" s="53" t="s">
        <v>83</v>
      </c>
      <c r="I24" s="54" t="s">
        <v>34</v>
      </c>
      <c r="J24" s="54">
        <v>4</v>
      </c>
      <c r="K24" s="64">
        <v>1</v>
      </c>
      <c r="L24" s="65">
        <v>400000000</v>
      </c>
      <c r="M24" s="56">
        <v>389999783</v>
      </c>
      <c r="N24" s="52"/>
      <c r="O24" s="52"/>
      <c r="P24" s="75"/>
      <c r="Q24" s="54">
        <v>97.5</v>
      </c>
    </row>
    <row r="25" spans="1:17" s="8" customFormat="1" ht="60.6" customHeight="1" x14ac:dyDescent="0.3">
      <c r="A25" s="101"/>
      <c r="B25" s="162"/>
      <c r="C25" s="162"/>
      <c r="D25" s="98"/>
      <c r="E25" s="51"/>
      <c r="F25" s="54">
        <v>6</v>
      </c>
      <c r="G25" s="52" t="s">
        <v>77</v>
      </c>
      <c r="H25" s="53" t="s">
        <v>82</v>
      </c>
      <c r="I25" s="54" t="s">
        <v>34</v>
      </c>
      <c r="J25" s="54">
        <v>15</v>
      </c>
      <c r="K25" s="66">
        <v>1.3332999999999999</v>
      </c>
      <c r="L25" s="65">
        <v>974032820</v>
      </c>
      <c r="M25" s="56">
        <v>967545720</v>
      </c>
      <c r="N25" s="52"/>
      <c r="O25" s="52"/>
      <c r="P25" s="75"/>
      <c r="Q25" s="54">
        <v>99.33</v>
      </c>
    </row>
    <row r="26" spans="1:17" s="8" customFormat="1" ht="75.599999999999994" customHeight="1" x14ac:dyDescent="0.3">
      <c r="A26" s="101"/>
      <c r="B26" s="162"/>
      <c r="C26" s="162"/>
      <c r="D26" s="98"/>
      <c r="E26" s="51"/>
      <c r="F26" s="54">
        <v>7</v>
      </c>
      <c r="G26" s="52" t="s">
        <v>78</v>
      </c>
      <c r="H26" s="53" t="s">
        <v>84</v>
      </c>
      <c r="I26" s="54" t="s">
        <v>34</v>
      </c>
      <c r="J26" s="54">
        <v>500</v>
      </c>
      <c r="K26" s="66">
        <v>0.94799999999999995</v>
      </c>
      <c r="L26" s="65">
        <v>239900000</v>
      </c>
      <c r="M26" s="56">
        <v>238262321</v>
      </c>
      <c r="N26" s="52"/>
      <c r="O26" s="52"/>
      <c r="P26" s="75"/>
      <c r="Q26" s="54">
        <v>99.32</v>
      </c>
    </row>
    <row r="27" spans="1:17" s="8" customFormat="1" ht="63.6" customHeight="1" x14ac:dyDescent="0.3">
      <c r="A27" s="101"/>
      <c r="B27" s="162"/>
      <c r="C27" s="162"/>
      <c r="D27" s="98"/>
      <c r="E27" s="51"/>
      <c r="F27" s="54">
        <v>8</v>
      </c>
      <c r="G27" s="53" t="s">
        <v>79</v>
      </c>
      <c r="H27" s="53" t="s">
        <v>85</v>
      </c>
      <c r="I27" s="54" t="s">
        <v>34</v>
      </c>
      <c r="J27" s="54">
        <v>10</v>
      </c>
      <c r="K27" s="64">
        <v>2</v>
      </c>
      <c r="L27" s="65">
        <v>600000000</v>
      </c>
      <c r="M27" s="56">
        <v>599568450</v>
      </c>
      <c r="N27" s="52"/>
      <c r="O27" s="52"/>
      <c r="P27" s="75"/>
      <c r="Q27" s="54">
        <v>99.93</v>
      </c>
    </row>
    <row r="28" spans="1:17" s="8" customFormat="1" ht="78.599999999999994" customHeight="1" x14ac:dyDescent="0.3">
      <c r="A28" s="101"/>
      <c r="B28" s="162"/>
      <c r="C28" s="162"/>
      <c r="D28" s="98"/>
      <c r="E28" s="51"/>
      <c r="F28" s="54">
        <v>9</v>
      </c>
      <c r="G28" s="53" t="s">
        <v>80</v>
      </c>
      <c r="H28" s="53" t="s">
        <v>86</v>
      </c>
      <c r="I28" s="54" t="s">
        <v>34</v>
      </c>
      <c r="J28" s="54">
        <v>25</v>
      </c>
      <c r="K28" s="64">
        <v>1</v>
      </c>
      <c r="L28" s="65">
        <v>192500000</v>
      </c>
      <c r="M28" s="56">
        <v>192500000</v>
      </c>
      <c r="N28" s="52"/>
      <c r="O28" s="52"/>
      <c r="P28" s="75"/>
      <c r="Q28" s="54">
        <v>100</v>
      </c>
    </row>
    <row r="29" spans="1:17" s="8" customFormat="1" ht="78.599999999999994" customHeight="1" x14ac:dyDescent="0.3">
      <c r="A29" s="102"/>
      <c r="B29" s="163"/>
      <c r="C29" s="163"/>
      <c r="D29" s="99"/>
      <c r="E29" s="57"/>
      <c r="F29" s="54">
        <v>10</v>
      </c>
      <c r="G29" s="53" t="s">
        <v>91</v>
      </c>
      <c r="H29" s="53" t="s">
        <v>92</v>
      </c>
      <c r="I29" s="54" t="s">
        <v>34</v>
      </c>
      <c r="J29" s="54">
        <v>1</v>
      </c>
      <c r="K29" s="64">
        <v>1</v>
      </c>
      <c r="L29" s="65">
        <v>91100000</v>
      </c>
      <c r="M29" s="56">
        <v>83600000</v>
      </c>
      <c r="N29" s="52"/>
      <c r="O29" s="52"/>
      <c r="P29" s="75"/>
      <c r="Q29" s="54">
        <v>91.77</v>
      </c>
    </row>
    <row r="30" spans="1:17" s="8" customFormat="1" ht="59.4" customHeight="1" x14ac:dyDescent="0.3">
      <c r="A30" s="101"/>
      <c r="B30" s="161" t="s">
        <v>39</v>
      </c>
      <c r="C30" s="161" t="s">
        <v>14</v>
      </c>
      <c r="D30" s="98"/>
      <c r="E30" s="57"/>
      <c r="F30" s="54" t="s">
        <v>53</v>
      </c>
      <c r="G30" s="61" t="s">
        <v>25</v>
      </c>
      <c r="H30" s="61" t="s">
        <v>46</v>
      </c>
      <c r="I30" s="42" t="s">
        <v>34</v>
      </c>
      <c r="J30" s="42"/>
      <c r="K30" s="62"/>
      <c r="L30" s="67">
        <f>SUM(L31:L32)</f>
        <v>1625336000</v>
      </c>
      <c r="M30" s="63">
        <v>1574714560</v>
      </c>
      <c r="N30" s="62"/>
      <c r="O30" s="106"/>
      <c r="P30" s="75"/>
      <c r="Q30" s="42">
        <v>96.89</v>
      </c>
    </row>
    <row r="31" spans="1:17" s="8" customFormat="1" ht="77.400000000000006" customHeight="1" x14ac:dyDescent="0.3">
      <c r="A31" s="68"/>
      <c r="B31" s="162"/>
      <c r="C31" s="162"/>
      <c r="D31" s="69"/>
      <c r="E31" s="141"/>
      <c r="F31" s="54">
        <v>1</v>
      </c>
      <c r="G31" s="70" t="s">
        <v>87</v>
      </c>
      <c r="H31" s="53" t="s">
        <v>88</v>
      </c>
      <c r="I31" s="54" t="s">
        <v>34</v>
      </c>
      <c r="J31" s="54">
        <v>2</v>
      </c>
      <c r="K31" s="64">
        <v>1</v>
      </c>
      <c r="L31" s="65">
        <v>764620000</v>
      </c>
      <c r="M31" s="56">
        <v>760790000</v>
      </c>
      <c r="N31" s="52"/>
      <c r="O31" s="107"/>
      <c r="P31" s="75"/>
      <c r="Q31" s="54">
        <v>99.5</v>
      </c>
    </row>
    <row r="32" spans="1:17" s="8" customFormat="1" ht="50.4" customHeight="1" x14ac:dyDescent="0.3">
      <c r="A32" s="68"/>
      <c r="B32" s="162"/>
      <c r="C32" s="162"/>
      <c r="D32" s="69"/>
      <c r="E32" s="142"/>
      <c r="F32" s="54">
        <v>2</v>
      </c>
      <c r="G32" s="70" t="s">
        <v>89</v>
      </c>
      <c r="H32" s="53" t="s">
        <v>90</v>
      </c>
      <c r="I32" s="54" t="s">
        <v>34</v>
      </c>
      <c r="J32" s="54">
        <v>20</v>
      </c>
      <c r="K32" s="66">
        <v>6.6666999999999996</v>
      </c>
      <c r="L32" s="65">
        <v>860716000</v>
      </c>
      <c r="M32" s="56">
        <v>813924560</v>
      </c>
      <c r="N32" s="52"/>
      <c r="O32" s="107"/>
      <c r="P32" s="75"/>
      <c r="Q32" s="54">
        <v>94.56</v>
      </c>
    </row>
    <row r="33" spans="1:17" s="10" customFormat="1" ht="30" customHeight="1" x14ac:dyDescent="0.3">
      <c r="A33" s="159"/>
      <c r="B33" s="162"/>
      <c r="C33" s="162"/>
      <c r="D33" s="159"/>
      <c r="E33" s="46">
        <v>3</v>
      </c>
      <c r="F33" s="58" t="s">
        <v>26</v>
      </c>
      <c r="G33" s="59"/>
      <c r="H33" s="59"/>
      <c r="I33" s="59"/>
      <c r="J33" s="59"/>
      <c r="K33" s="59"/>
      <c r="L33" s="59"/>
      <c r="M33" s="59"/>
      <c r="N33" s="59"/>
      <c r="O33" s="59"/>
      <c r="P33" s="105"/>
      <c r="Q33" s="103"/>
    </row>
    <row r="34" spans="1:17" s="10" customFormat="1" ht="54.6" customHeight="1" x14ac:dyDescent="0.3">
      <c r="A34" s="159"/>
      <c r="B34" s="162"/>
      <c r="C34" s="162"/>
      <c r="D34" s="159"/>
      <c r="E34" s="51"/>
      <c r="F34" s="42" t="s">
        <v>48</v>
      </c>
      <c r="G34" s="71" t="s">
        <v>27</v>
      </c>
      <c r="H34" s="72" t="s">
        <v>40</v>
      </c>
      <c r="I34" s="71" t="s">
        <v>34</v>
      </c>
      <c r="J34" s="71"/>
      <c r="K34" s="71"/>
      <c r="L34" s="73">
        <f>SUM(L35:L38)</f>
        <v>1055073000</v>
      </c>
      <c r="M34" s="73">
        <v>1053354108</v>
      </c>
      <c r="N34" s="71"/>
      <c r="O34" s="108"/>
      <c r="P34" s="75"/>
      <c r="Q34" s="42">
        <v>99.84</v>
      </c>
    </row>
    <row r="35" spans="1:17" ht="51.6" customHeight="1" x14ac:dyDescent="0.3">
      <c r="A35" s="159"/>
      <c r="B35" s="162"/>
      <c r="C35" s="162"/>
      <c r="D35" s="159"/>
      <c r="E35" s="51"/>
      <c r="F35" s="54">
        <v>1</v>
      </c>
      <c r="G35" s="74" t="s">
        <v>49</v>
      </c>
      <c r="H35" s="75" t="s">
        <v>56</v>
      </c>
      <c r="I35" s="54" t="s">
        <v>34</v>
      </c>
      <c r="J35" s="54">
        <v>120</v>
      </c>
      <c r="K35" s="64">
        <v>1</v>
      </c>
      <c r="L35" s="65">
        <v>235073000</v>
      </c>
      <c r="M35" s="76">
        <v>234158000</v>
      </c>
      <c r="N35" s="77"/>
      <c r="O35" s="109"/>
      <c r="P35" s="75"/>
      <c r="Q35" s="78">
        <v>99.61</v>
      </c>
    </row>
    <row r="36" spans="1:17" ht="57.6" customHeight="1" x14ac:dyDescent="0.3">
      <c r="A36" s="159"/>
      <c r="B36" s="162"/>
      <c r="C36" s="162"/>
      <c r="D36" s="159"/>
      <c r="E36" s="51"/>
      <c r="F36" s="54">
        <v>2</v>
      </c>
      <c r="G36" s="74" t="s">
        <v>50</v>
      </c>
      <c r="H36" s="75" t="s">
        <v>57</v>
      </c>
      <c r="I36" s="54" t="s">
        <v>34</v>
      </c>
      <c r="J36" s="54">
        <v>1500</v>
      </c>
      <c r="K36" s="64">
        <v>1</v>
      </c>
      <c r="L36" s="65">
        <v>420000000</v>
      </c>
      <c r="M36" s="76">
        <v>419626548</v>
      </c>
      <c r="N36" s="77"/>
      <c r="O36" s="109"/>
      <c r="P36" s="75"/>
      <c r="Q36" s="78">
        <v>99.91</v>
      </c>
    </row>
    <row r="37" spans="1:17" ht="58.8" customHeight="1" x14ac:dyDescent="0.3">
      <c r="A37" s="159"/>
      <c r="B37" s="162"/>
      <c r="C37" s="162"/>
      <c r="D37" s="159"/>
      <c r="E37" s="51"/>
      <c r="F37" s="54">
        <v>3</v>
      </c>
      <c r="G37" s="74" t="s">
        <v>51</v>
      </c>
      <c r="H37" s="75" t="s">
        <v>58</v>
      </c>
      <c r="I37" s="54" t="s">
        <v>34</v>
      </c>
      <c r="J37" s="54">
        <v>5</v>
      </c>
      <c r="K37" s="64">
        <v>1</v>
      </c>
      <c r="L37" s="65">
        <v>150000000</v>
      </c>
      <c r="M37" s="76">
        <v>149696160</v>
      </c>
      <c r="N37" s="77"/>
      <c r="O37" s="109"/>
      <c r="P37" s="75"/>
      <c r="Q37" s="78">
        <v>99.8</v>
      </c>
    </row>
    <row r="38" spans="1:17" ht="66.599999999999994" customHeight="1" x14ac:dyDescent="0.3">
      <c r="A38" s="159"/>
      <c r="B38" s="162"/>
      <c r="C38" s="162"/>
      <c r="D38" s="159"/>
      <c r="E38" s="51"/>
      <c r="F38" s="54">
        <v>4</v>
      </c>
      <c r="G38" s="74" t="s">
        <v>52</v>
      </c>
      <c r="H38" s="75" t="s">
        <v>59</v>
      </c>
      <c r="I38" s="54" t="s">
        <v>34</v>
      </c>
      <c r="J38" s="54">
        <v>40</v>
      </c>
      <c r="K38" s="64">
        <v>1</v>
      </c>
      <c r="L38" s="65">
        <v>250000000</v>
      </c>
      <c r="M38" s="76">
        <v>249873400</v>
      </c>
      <c r="N38" s="77"/>
      <c r="O38" s="109"/>
      <c r="P38" s="75"/>
      <c r="Q38" s="78">
        <v>99.95</v>
      </c>
    </row>
    <row r="39" spans="1:17" ht="60" customHeight="1" x14ac:dyDescent="0.3">
      <c r="A39" s="159"/>
      <c r="B39" s="162"/>
      <c r="C39" s="162"/>
      <c r="D39" s="159"/>
      <c r="E39" s="51"/>
      <c r="F39" s="42" t="s">
        <v>53</v>
      </c>
      <c r="G39" s="71" t="s">
        <v>28</v>
      </c>
      <c r="H39" s="61" t="s">
        <v>41</v>
      </c>
      <c r="I39" s="42"/>
      <c r="J39" s="42"/>
      <c r="K39" s="42"/>
      <c r="L39" s="79">
        <f>SUM(L40)</f>
        <v>320000000</v>
      </c>
      <c r="M39" s="79">
        <v>314914100</v>
      </c>
      <c r="N39" s="42"/>
      <c r="O39" s="44"/>
      <c r="P39" s="75"/>
      <c r="Q39" s="42">
        <v>98.48</v>
      </c>
    </row>
    <row r="40" spans="1:17" ht="72" customHeight="1" x14ac:dyDescent="0.3">
      <c r="A40" s="159"/>
      <c r="B40" s="162"/>
      <c r="C40" s="162"/>
      <c r="D40" s="159"/>
      <c r="E40" s="51"/>
      <c r="F40" s="54">
        <v>1</v>
      </c>
      <c r="G40" s="128" t="s">
        <v>60</v>
      </c>
      <c r="H40" s="75" t="s">
        <v>61</v>
      </c>
      <c r="I40" s="54" t="s">
        <v>34</v>
      </c>
      <c r="J40" s="54">
        <v>100</v>
      </c>
      <c r="K40" s="64">
        <v>1</v>
      </c>
      <c r="L40" s="80">
        <v>320000000</v>
      </c>
      <c r="M40" s="76">
        <v>314914100</v>
      </c>
      <c r="N40" s="77"/>
      <c r="O40" s="109"/>
      <c r="P40" s="75"/>
      <c r="Q40" s="78">
        <v>98.41</v>
      </c>
    </row>
    <row r="41" spans="1:17" s="10" customFormat="1" ht="72" customHeight="1" x14ac:dyDescent="0.3">
      <c r="A41" s="159"/>
      <c r="B41" s="162"/>
      <c r="C41" s="162"/>
      <c r="D41" s="159"/>
      <c r="E41" s="51"/>
      <c r="F41" s="42" t="s">
        <v>54</v>
      </c>
      <c r="G41" s="72" t="s">
        <v>29</v>
      </c>
      <c r="H41" s="72" t="s">
        <v>42</v>
      </c>
      <c r="I41" s="42"/>
      <c r="J41" s="42"/>
      <c r="K41" s="71"/>
      <c r="L41" s="67">
        <f>SUM(L42)</f>
        <v>335000000</v>
      </c>
      <c r="M41" s="73">
        <v>334900040</v>
      </c>
      <c r="N41" s="71"/>
      <c r="O41" s="108"/>
      <c r="P41" s="75"/>
      <c r="Q41" s="42">
        <v>99.97</v>
      </c>
    </row>
    <row r="42" spans="1:17" ht="67.8" customHeight="1" x14ac:dyDescent="0.3">
      <c r="A42" s="159"/>
      <c r="B42" s="162"/>
      <c r="C42" s="162"/>
      <c r="D42" s="159"/>
      <c r="E42" s="51"/>
      <c r="F42" s="54">
        <v>1</v>
      </c>
      <c r="G42" s="75" t="s">
        <v>62</v>
      </c>
      <c r="H42" s="81" t="s">
        <v>63</v>
      </c>
      <c r="I42" s="54" t="s">
        <v>34</v>
      </c>
      <c r="J42" s="54">
        <v>1</v>
      </c>
      <c r="K42" s="64">
        <v>1</v>
      </c>
      <c r="L42" s="80">
        <v>335000000</v>
      </c>
      <c r="M42" s="76">
        <v>334900040</v>
      </c>
      <c r="N42" s="77"/>
      <c r="O42" s="109"/>
      <c r="P42" s="75"/>
      <c r="Q42" s="78">
        <v>99.97</v>
      </c>
    </row>
    <row r="43" spans="1:17" ht="58.2" customHeight="1" x14ac:dyDescent="0.3">
      <c r="A43" s="159"/>
      <c r="B43" s="162"/>
      <c r="C43" s="162"/>
      <c r="D43" s="159"/>
      <c r="E43" s="51"/>
      <c r="F43" s="42" t="s">
        <v>55</v>
      </c>
      <c r="G43" s="71" t="s">
        <v>30</v>
      </c>
      <c r="H43" s="82" t="s">
        <v>43</v>
      </c>
      <c r="I43" s="42" t="s">
        <v>34</v>
      </c>
      <c r="J43" s="42"/>
      <c r="K43" s="83"/>
      <c r="L43" s="84">
        <f>SUM(L44)</f>
        <v>302602000</v>
      </c>
      <c r="M43" s="85">
        <v>294865400</v>
      </c>
      <c r="N43" s="83"/>
      <c r="O43" s="110"/>
      <c r="P43" s="75"/>
      <c r="Q43" s="86">
        <v>97.44</v>
      </c>
    </row>
    <row r="44" spans="1:17" ht="58.2" customHeight="1" x14ac:dyDescent="0.3">
      <c r="A44" s="159"/>
      <c r="B44" s="162"/>
      <c r="C44" s="162"/>
      <c r="D44" s="159"/>
      <c r="E44" s="87"/>
      <c r="F44" s="54">
        <v>1</v>
      </c>
      <c r="G44" s="88" t="s">
        <v>64</v>
      </c>
      <c r="H44" s="81" t="s">
        <v>65</v>
      </c>
      <c r="I44" s="54" t="s">
        <v>34</v>
      </c>
      <c r="J44" s="54">
        <v>41</v>
      </c>
      <c r="K44" s="64">
        <v>1</v>
      </c>
      <c r="L44" s="80">
        <v>302602000</v>
      </c>
      <c r="M44" s="76">
        <v>294865400</v>
      </c>
      <c r="N44" s="77"/>
      <c r="O44" s="109"/>
      <c r="P44" s="75"/>
      <c r="Q44" s="78">
        <v>97.44</v>
      </c>
    </row>
    <row r="45" spans="1:17" s="10" customFormat="1" ht="30" customHeight="1" x14ac:dyDescent="0.3">
      <c r="A45" s="159"/>
      <c r="B45" s="162"/>
      <c r="C45" s="162"/>
      <c r="D45" s="159"/>
      <c r="E45" s="71">
        <v>4</v>
      </c>
      <c r="F45" s="143" t="s">
        <v>31</v>
      </c>
      <c r="G45" s="144"/>
      <c r="H45" s="144"/>
      <c r="I45" s="144"/>
      <c r="J45" s="144"/>
      <c r="K45" s="144"/>
      <c r="L45" s="144"/>
      <c r="M45" s="144"/>
      <c r="N45" s="144"/>
      <c r="O45" s="144"/>
      <c r="P45" s="105"/>
      <c r="Q45" s="104"/>
    </row>
    <row r="46" spans="1:17" s="10" customFormat="1" ht="76.8" customHeight="1" x14ac:dyDescent="0.3">
      <c r="A46" s="159"/>
      <c r="B46" s="162"/>
      <c r="C46" s="162"/>
      <c r="D46" s="159"/>
      <c r="E46" s="57"/>
      <c r="F46" s="54" t="s">
        <v>48</v>
      </c>
      <c r="G46" s="72" t="s">
        <v>32</v>
      </c>
      <c r="H46" s="72" t="s">
        <v>44</v>
      </c>
      <c r="I46" s="42" t="s">
        <v>34</v>
      </c>
      <c r="J46" s="42"/>
      <c r="K46" s="71"/>
      <c r="L46" s="67">
        <f>SUM(L47)</f>
        <v>250000000</v>
      </c>
      <c r="M46" s="73">
        <v>247150000</v>
      </c>
      <c r="N46" s="71"/>
      <c r="O46" s="108"/>
      <c r="P46" s="75"/>
      <c r="Q46" s="42">
        <v>98.86</v>
      </c>
    </row>
    <row r="47" spans="1:17" ht="72.599999999999994" customHeight="1" x14ac:dyDescent="0.3">
      <c r="A47" s="99"/>
      <c r="B47" s="163"/>
      <c r="C47" s="163"/>
      <c r="D47" s="99"/>
      <c r="E47" s="78"/>
      <c r="F47" s="89" t="s">
        <v>47</v>
      </c>
      <c r="G47" s="75" t="s">
        <v>66</v>
      </c>
      <c r="H47" s="75" t="s">
        <v>67</v>
      </c>
      <c r="I47" s="54" t="s">
        <v>34</v>
      </c>
      <c r="J47" s="54">
        <v>5000</v>
      </c>
      <c r="K47" s="54">
        <v>3339</v>
      </c>
      <c r="L47" s="65">
        <v>250000000</v>
      </c>
      <c r="M47" s="90">
        <v>247150000</v>
      </c>
      <c r="N47" s="91"/>
      <c r="O47" s="111"/>
      <c r="P47" s="75"/>
      <c r="Q47" s="54">
        <v>98.86</v>
      </c>
    </row>
    <row r="48" spans="1:17" ht="10.199999999999999" customHeight="1" x14ac:dyDescent="0.3">
      <c r="A48" s="92"/>
      <c r="B48" s="92"/>
      <c r="C48" s="92"/>
      <c r="D48" s="92"/>
      <c r="E48" s="93"/>
      <c r="F48" s="93"/>
      <c r="G48" s="92"/>
      <c r="H48" s="92"/>
      <c r="I48" s="93"/>
      <c r="J48" s="93"/>
      <c r="K48" s="92"/>
      <c r="L48" s="92"/>
      <c r="M48" s="92"/>
      <c r="N48" s="92"/>
      <c r="O48" s="92"/>
      <c r="P48" s="92"/>
      <c r="Q48" s="93"/>
    </row>
    <row r="49" spans="1:17" ht="13.2" customHeight="1" x14ac:dyDescent="0.3">
      <c r="A49" s="92"/>
      <c r="B49" s="92"/>
      <c r="C49" s="92"/>
      <c r="D49" s="92"/>
      <c r="E49" s="93"/>
      <c r="F49" s="93"/>
      <c r="G49" s="92"/>
      <c r="H49" s="92"/>
      <c r="I49" s="93"/>
      <c r="J49" s="93"/>
      <c r="K49" s="92"/>
      <c r="L49" s="92"/>
      <c r="M49" s="92"/>
      <c r="N49" s="92"/>
      <c r="O49" s="92"/>
      <c r="P49" s="92"/>
      <c r="Q49" s="93"/>
    </row>
    <row r="50" spans="1:17" ht="13.2" customHeight="1" x14ac:dyDescent="0.3">
      <c r="A50" s="92"/>
      <c r="B50" s="92"/>
      <c r="C50" s="92"/>
      <c r="D50" s="92"/>
      <c r="E50" s="93"/>
      <c r="F50" s="93"/>
      <c r="G50" s="92"/>
      <c r="H50" s="92"/>
      <c r="I50" s="93"/>
      <c r="J50" s="93"/>
      <c r="K50" s="92"/>
      <c r="L50" s="92"/>
      <c r="M50" s="92"/>
      <c r="N50" s="92"/>
      <c r="O50" s="92"/>
      <c r="P50" s="92"/>
      <c r="Q50" s="93"/>
    </row>
    <row r="51" spans="1:17" ht="17.399999999999999" x14ac:dyDescent="0.3">
      <c r="A51" s="92"/>
      <c r="B51" s="92"/>
      <c r="C51" s="92"/>
      <c r="D51" s="92"/>
      <c r="E51" s="93"/>
      <c r="F51" s="93"/>
      <c r="G51" s="92"/>
      <c r="H51" s="92"/>
      <c r="I51" s="93"/>
      <c r="J51" s="93"/>
      <c r="K51" s="92"/>
      <c r="L51" s="92"/>
      <c r="M51" s="92"/>
      <c r="N51" s="94" t="s">
        <v>94</v>
      </c>
      <c r="O51" s="94"/>
      <c r="P51" s="92"/>
      <c r="Q51" s="93"/>
    </row>
    <row r="52" spans="1:17" ht="17.399999999999999" x14ac:dyDescent="0.3">
      <c r="A52" s="92"/>
      <c r="B52" s="92"/>
      <c r="C52" s="92"/>
      <c r="D52" s="92"/>
      <c r="E52" s="93"/>
      <c r="F52" s="93"/>
      <c r="G52" s="92"/>
      <c r="H52" s="92"/>
      <c r="I52" s="92"/>
      <c r="J52" s="92"/>
      <c r="K52" s="92"/>
      <c r="L52" s="92"/>
      <c r="M52" s="92"/>
      <c r="N52" s="92"/>
      <c r="O52" s="92"/>
      <c r="P52" s="92"/>
      <c r="Q52" s="93"/>
    </row>
    <row r="53" spans="1:17" ht="17.399999999999999" x14ac:dyDescent="0.3">
      <c r="A53" s="92"/>
      <c r="B53" s="92"/>
      <c r="C53" s="92"/>
      <c r="D53" s="92"/>
      <c r="E53" s="93"/>
      <c r="F53" s="93"/>
      <c r="G53" s="92"/>
      <c r="H53" s="92"/>
      <c r="I53" s="92"/>
      <c r="J53" s="92"/>
      <c r="K53" s="92"/>
      <c r="L53" s="92"/>
      <c r="M53" s="92"/>
      <c r="N53" s="92"/>
      <c r="O53" s="92"/>
      <c r="P53" s="92"/>
      <c r="Q53" s="93"/>
    </row>
    <row r="54" spans="1:17" ht="17.399999999999999" x14ac:dyDescent="0.3">
      <c r="A54" s="92"/>
      <c r="B54" s="92"/>
      <c r="C54" s="92"/>
      <c r="D54" s="92"/>
      <c r="E54" s="93"/>
      <c r="F54" s="93"/>
      <c r="G54" s="92"/>
      <c r="H54" s="92"/>
      <c r="I54" s="92"/>
      <c r="J54" s="92"/>
      <c r="K54" s="92"/>
      <c r="L54" s="92"/>
      <c r="M54" s="92"/>
      <c r="N54" s="92"/>
      <c r="O54" s="92"/>
      <c r="P54" s="92"/>
      <c r="Q54" s="93"/>
    </row>
    <row r="55" spans="1:17" ht="17.399999999999999" x14ac:dyDescent="0.3">
      <c r="A55" s="92"/>
      <c r="B55" s="92"/>
      <c r="C55" s="92"/>
      <c r="D55" s="92"/>
      <c r="E55" s="93"/>
      <c r="F55" s="93"/>
      <c r="G55" s="92"/>
      <c r="H55" s="92"/>
      <c r="I55" s="92"/>
      <c r="J55" s="92"/>
      <c r="K55" s="92"/>
      <c r="L55" s="92"/>
      <c r="M55" s="92"/>
      <c r="N55" s="92"/>
      <c r="O55" s="92"/>
      <c r="P55" s="92"/>
      <c r="Q55" s="93"/>
    </row>
    <row r="56" spans="1:17" ht="17.399999999999999" x14ac:dyDescent="0.3">
      <c r="A56" s="92"/>
      <c r="B56" s="92"/>
      <c r="C56" s="92"/>
      <c r="D56" s="92"/>
      <c r="E56" s="93"/>
      <c r="F56" s="93"/>
      <c r="G56" s="92"/>
      <c r="H56" s="96"/>
      <c r="I56" s="92"/>
      <c r="J56" s="92"/>
      <c r="K56" s="92"/>
      <c r="L56" s="92"/>
      <c r="M56" s="92"/>
      <c r="N56" s="92"/>
      <c r="O56" s="92"/>
      <c r="P56" s="92"/>
      <c r="Q56" s="93"/>
    </row>
    <row r="57" spans="1:17" ht="17.399999999999999" x14ac:dyDescent="0.3">
      <c r="A57" s="92"/>
      <c r="B57" s="92"/>
      <c r="C57" s="92"/>
      <c r="D57" s="92"/>
      <c r="E57" s="93"/>
      <c r="F57" s="93"/>
      <c r="G57" s="92"/>
      <c r="H57" s="92"/>
      <c r="I57" s="92"/>
      <c r="J57" s="92"/>
      <c r="K57" s="92"/>
      <c r="L57" s="92"/>
      <c r="M57" s="92"/>
      <c r="N57" s="92"/>
      <c r="O57" s="92"/>
      <c r="P57" s="92"/>
      <c r="Q57" s="93"/>
    </row>
    <row r="58" spans="1:17" ht="17.399999999999999" x14ac:dyDescent="0.3">
      <c r="A58" s="92"/>
      <c r="B58" s="92"/>
      <c r="C58" s="92"/>
      <c r="D58" s="92"/>
      <c r="E58" s="93"/>
      <c r="F58" s="93"/>
      <c r="G58" s="92"/>
      <c r="H58" s="92"/>
      <c r="I58" s="92"/>
      <c r="J58" s="92"/>
      <c r="K58" s="92"/>
      <c r="L58" s="92"/>
      <c r="M58" s="92"/>
      <c r="N58" s="94" t="s">
        <v>95</v>
      </c>
      <c r="O58" s="92"/>
      <c r="P58" s="92"/>
      <c r="Q58" s="93"/>
    </row>
    <row r="59" spans="1:17" ht="17.399999999999999" x14ac:dyDescent="0.3">
      <c r="A59" s="92"/>
      <c r="B59" s="92"/>
      <c r="C59" s="92"/>
      <c r="D59" s="92"/>
      <c r="E59" s="93"/>
      <c r="F59" s="93"/>
      <c r="G59" s="92"/>
      <c r="H59" s="92"/>
      <c r="I59" s="92"/>
      <c r="J59" s="92"/>
      <c r="K59" s="92"/>
      <c r="L59" s="92"/>
      <c r="M59" s="92"/>
      <c r="N59" s="94" t="s">
        <v>96</v>
      </c>
      <c r="O59" s="92"/>
      <c r="P59" s="92"/>
      <c r="Q59" s="93"/>
    </row>
    <row r="60" spans="1:17" ht="17.399999999999999" x14ac:dyDescent="0.3">
      <c r="A60" s="92"/>
      <c r="B60" s="92"/>
      <c r="C60" s="92"/>
      <c r="D60" s="92"/>
      <c r="E60" s="93"/>
      <c r="F60" s="93"/>
      <c r="G60" s="92"/>
      <c r="H60" s="92"/>
      <c r="I60" s="92"/>
      <c r="J60" s="92"/>
      <c r="K60" s="92"/>
      <c r="L60" s="92"/>
      <c r="M60" s="92"/>
      <c r="N60" s="94" t="s">
        <v>97</v>
      </c>
      <c r="O60" s="92"/>
      <c r="P60" s="92"/>
      <c r="Q60" s="93"/>
    </row>
    <row r="61" spans="1:17" x14ac:dyDescent="0.3">
      <c r="I61"/>
      <c r="J61"/>
    </row>
    <row r="62" spans="1:17" x14ac:dyDescent="0.3">
      <c r="I62"/>
      <c r="J62"/>
    </row>
    <row r="63" spans="1:17" x14ac:dyDescent="0.3">
      <c r="I63"/>
      <c r="J63"/>
    </row>
    <row r="64" spans="1:17" x14ac:dyDescent="0.3">
      <c r="I64"/>
      <c r="J64"/>
    </row>
    <row r="65" spans="9:10" x14ac:dyDescent="0.3">
      <c r="I65"/>
      <c r="J65"/>
    </row>
    <row r="66" spans="9:10" x14ac:dyDescent="0.3">
      <c r="I66"/>
      <c r="J66"/>
    </row>
    <row r="75" spans="9:10" x14ac:dyDescent="0.3">
      <c r="J75" s="1" t="s">
        <v>45</v>
      </c>
    </row>
  </sheetData>
  <mergeCells count="14">
    <mergeCell ref="A33:A46"/>
    <mergeCell ref="D33:D46"/>
    <mergeCell ref="F45:O45"/>
    <mergeCell ref="B4:P5"/>
    <mergeCell ref="B6:Q6"/>
    <mergeCell ref="E9:G9"/>
    <mergeCell ref="E10:G10"/>
    <mergeCell ref="B11:B29"/>
    <mergeCell ref="C11:C29"/>
    <mergeCell ref="F11:G11"/>
    <mergeCell ref="P12:P17"/>
    <mergeCell ref="B30:B47"/>
    <mergeCell ref="C30:C47"/>
    <mergeCell ref="E31:E32"/>
  </mergeCells>
  <pageMargins left="0.9055118110236221" right="0" top="0.74803149606299213" bottom="0.74803149606299213" header="0.31496062992125984" footer="0.31496062992125984"/>
  <pageSetup paperSize="5" scale="32" orientation="landscape" horizontalDpi="0" verticalDpi="0" r:id="rId1"/>
  <rowBreaks count="1" manualBreakCount="1">
    <brk id="29" max="16"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911FC-869B-4267-80F4-0351C31B2D60}">
  <dimension ref="A1:Q75"/>
  <sheetViews>
    <sheetView view="pageBreakPreview" topLeftCell="A8" zoomScale="40" zoomScaleNormal="70" zoomScaleSheetLayoutView="40" workbookViewId="0">
      <selection activeCell="A11" sqref="A11:XFD17"/>
    </sheetView>
  </sheetViews>
  <sheetFormatPr defaultRowHeight="14.4" x14ac:dyDescent="0.3"/>
  <cols>
    <col min="1" max="1" width="6.109375" customWidth="1"/>
    <col min="2" max="2" width="27.6640625" customWidth="1"/>
    <col min="3" max="3" width="24.21875" customWidth="1"/>
    <col min="4" max="4" width="20.109375" customWidth="1"/>
    <col min="5" max="5" width="3.77734375" style="1" customWidth="1"/>
    <col min="6" max="6" width="4.44140625" style="1" customWidth="1"/>
    <col min="7" max="7" width="61.5546875" customWidth="1"/>
    <col min="8" max="8" width="62.88671875" customWidth="1"/>
    <col min="9" max="9" width="16.21875" style="1" customWidth="1"/>
    <col min="10" max="10" width="17.6640625" style="1" customWidth="1"/>
    <col min="11" max="11" width="20.44140625" customWidth="1"/>
    <col min="12" max="12" width="34.109375" customWidth="1"/>
    <col min="13" max="13" width="32.5546875" customWidth="1"/>
    <col min="14" max="14" width="28.44140625" customWidth="1"/>
    <col min="15" max="15" width="34.88671875" customWidth="1"/>
    <col min="16" max="16" width="48.6640625" customWidth="1"/>
    <col min="17" max="17" width="26.21875" style="1" customWidth="1"/>
  </cols>
  <sheetData>
    <row r="1" spans="1:17" ht="11.4" customHeight="1" x14ac:dyDescent="0.3"/>
    <row r="2" spans="1:17" hidden="1" x14ac:dyDescent="0.3"/>
    <row r="3" spans="1:17" hidden="1" x14ac:dyDescent="0.3"/>
    <row r="4" spans="1:17" x14ac:dyDescent="0.3">
      <c r="B4" s="160" t="s">
        <v>100</v>
      </c>
      <c r="C4" s="145"/>
      <c r="D4" s="145"/>
      <c r="E4" s="145"/>
      <c r="F4" s="145"/>
      <c r="G4" s="145"/>
      <c r="H4" s="145"/>
      <c r="I4" s="145"/>
      <c r="J4" s="145"/>
      <c r="K4" s="145"/>
      <c r="L4" s="145"/>
      <c r="M4" s="145"/>
      <c r="N4" s="145"/>
      <c r="O4" s="145"/>
      <c r="P4" s="145"/>
    </row>
    <row r="5" spans="1:17" ht="62.4" customHeight="1" x14ac:dyDescent="0.3">
      <c r="B5" s="145"/>
      <c r="C5" s="145"/>
      <c r="D5" s="145"/>
      <c r="E5" s="145"/>
      <c r="F5" s="145"/>
      <c r="G5" s="145"/>
      <c r="H5" s="145"/>
      <c r="I5" s="145"/>
      <c r="J5" s="145"/>
      <c r="K5" s="145"/>
      <c r="L5" s="145"/>
      <c r="M5" s="145"/>
      <c r="N5" s="145"/>
      <c r="O5" s="145"/>
      <c r="P5" s="145"/>
    </row>
    <row r="6" spans="1:17" ht="28.2" customHeight="1" x14ac:dyDescent="0.3">
      <c r="B6" s="145" t="s">
        <v>99</v>
      </c>
      <c r="C6" s="145"/>
      <c r="D6" s="145"/>
      <c r="E6" s="145"/>
      <c r="F6" s="145"/>
      <c r="G6" s="145"/>
      <c r="H6" s="145"/>
      <c r="I6" s="145"/>
      <c r="J6" s="145"/>
      <c r="K6" s="145"/>
      <c r="L6" s="145"/>
      <c r="M6" s="145"/>
      <c r="N6" s="145"/>
      <c r="O6" s="145"/>
      <c r="P6" s="145"/>
      <c r="Q6" s="145"/>
    </row>
    <row r="7" spans="1:17" ht="3.6" customHeight="1" x14ac:dyDescent="0.3"/>
    <row r="9" spans="1:17" s="3" customFormat="1" ht="67.2" customHeight="1" x14ac:dyDescent="0.3">
      <c r="A9" s="42" t="s">
        <v>0</v>
      </c>
      <c r="B9" s="43" t="s">
        <v>1</v>
      </c>
      <c r="C9" s="43" t="s">
        <v>2</v>
      </c>
      <c r="D9" s="42" t="s">
        <v>3</v>
      </c>
      <c r="E9" s="146" t="s">
        <v>4</v>
      </c>
      <c r="F9" s="147"/>
      <c r="G9" s="148"/>
      <c r="H9" s="42" t="s">
        <v>5</v>
      </c>
      <c r="I9" s="42" t="s">
        <v>6</v>
      </c>
      <c r="J9" s="43" t="s">
        <v>7</v>
      </c>
      <c r="K9" s="43" t="s">
        <v>8</v>
      </c>
      <c r="L9" s="43" t="s">
        <v>9</v>
      </c>
      <c r="M9" s="43" t="s">
        <v>10</v>
      </c>
      <c r="N9" s="43" t="s">
        <v>11</v>
      </c>
      <c r="O9" s="43" t="s">
        <v>12</v>
      </c>
      <c r="P9" s="43" t="s">
        <v>13</v>
      </c>
      <c r="Q9" s="42" t="s">
        <v>93</v>
      </c>
    </row>
    <row r="10" spans="1:17" s="3" customFormat="1" ht="27.6" customHeight="1" x14ac:dyDescent="0.3">
      <c r="A10" s="45">
        <v>1</v>
      </c>
      <c r="B10" s="45">
        <v>2</v>
      </c>
      <c r="C10" s="45">
        <v>3</v>
      </c>
      <c r="D10" s="45">
        <v>4</v>
      </c>
      <c r="E10" s="149">
        <v>5</v>
      </c>
      <c r="F10" s="150"/>
      <c r="G10" s="151"/>
      <c r="H10" s="45">
        <v>6</v>
      </c>
      <c r="I10" s="45">
        <v>7</v>
      </c>
      <c r="J10" s="45">
        <v>8</v>
      </c>
      <c r="K10" s="45">
        <v>9</v>
      </c>
      <c r="L10" s="45">
        <v>10</v>
      </c>
      <c r="M10" s="45">
        <v>11</v>
      </c>
      <c r="N10" s="45">
        <v>12</v>
      </c>
      <c r="O10" s="45">
        <v>13</v>
      </c>
      <c r="P10" s="45">
        <v>14</v>
      </c>
      <c r="Q10" s="45">
        <v>15</v>
      </c>
    </row>
    <row r="11" spans="1:17" ht="35.4" customHeight="1" x14ac:dyDescent="0.3">
      <c r="A11" s="100"/>
      <c r="B11" s="161" t="s">
        <v>15</v>
      </c>
      <c r="C11" s="161" t="s">
        <v>14</v>
      </c>
      <c r="D11" s="97"/>
      <c r="E11" s="46">
        <v>1</v>
      </c>
      <c r="F11" s="143" t="s">
        <v>16</v>
      </c>
      <c r="G11" s="164"/>
      <c r="H11" s="47"/>
      <c r="I11" s="48"/>
      <c r="J11" s="49"/>
      <c r="K11" s="50"/>
      <c r="L11" s="95">
        <f>SUM(L12:L17)</f>
        <v>10283725543</v>
      </c>
      <c r="M11" s="95">
        <f>SUM(M12:M17)</f>
        <v>10134141872</v>
      </c>
      <c r="N11" s="127">
        <f>M11/L11*100</f>
        <v>98.545433069226362</v>
      </c>
      <c r="O11" s="50"/>
      <c r="P11" s="50"/>
      <c r="Q11" s="49"/>
    </row>
    <row r="12" spans="1:17" s="8" customFormat="1" ht="96.6" customHeight="1" x14ac:dyDescent="0.3">
      <c r="A12" s="101"/>
      <c r="B12" s="162"/>
      <c r="C12" s="162"/>
      <c r="D12" s="98"/>
      <c r="E12" s="51"/>
      <c r="F12" s="52">
        <v>1</v>
      </c>
      <c r="G12" s="53" t="s">
        <v>17</v>
      </c>
      <c r="H12" s="53" t="s">
        <v>33</v>
      </c>
      <c r="I12" s="54" t="s">
        <v>34</v>
      </c>
      <c r="J12" s="54">
        <v>3</v>
      </c>
      <c r="K12" s="54">
        <v>100</v>
      </c>
      <c r="L12" s="55">
        <v>94060000</v>
      </c>
      <c r="M12" s="55">
        <v>93690000</v>
      </c>
      <c r="N12" s="52"/>
      <c r="O12" s="52"/>
      <c r="P12" s="165" t="s">
        <v>98</v>
      </c>
      <c r="Q12" s="54">
        <v>99.61</v>
      </c>
    </row>
    <row r="13" spans="1:17" s="8" customFormat="1" ht="82.8" customHeight="1" x14ac:dyDescent="0.3">
      <c r="A13" s="101"/>
      <c r="B13" s="162"/>
      <c r="C13" s="162"/>
      <c r="D13" s="98"/>
      <c r="E13" s="51"/>
      <c r="F13" s="52">
        <v>2</v>
      </c>
      <c r="G13" s="52" t="s">
        <v>18</v>
      </c>
      <c r="H13" s="53" t="s">
        <v>35</v>
      </c>
      <c r="I13" s="54" t="s">
        <v>34</v>
      </c>
      <c r="J13" s="54">
        <v>4</v>
      </c>
      <c r="K13" s="54">
        <v>100</v>
      </c>
      <c r="L13" s="56">
        <v>9456333543</v>
      </c>
      <c r="M13" s="56">
        <v>9392259809</v>
      </c>
      <c r="N13" s="52"/>
      <c r="O13" s="52"/>
      <c r="P13" s="166"/>
      <c r="Q13" s="54">
        <v>99.32</v>
      </c>
    </row>
    <row r="14" spans="1:17" s="8" customFormat="1" ht="65.400000000000006" customHeight="1" x14ac:dyDescent="0.3">
      <c r="A14" s="101"/>
      <c r="B14" s="162"/>
      <c r="C14" s="162"/>
      <c r="D14" s="98"/>
      <c r="E14" s="51"/>
      <c r="F14" s="52">
        <v>3</v>
      </c>
      <c r="G14" s="52" t="s">
        <v>20</v>
      </c>
      <c r="H14" s="53" t="s">
        <v>36</v>
      </c>
      <c r="I14" s="54" t="s">
        <v>34</v>
      </c>
      <c r="J14" s="54">
        <v>10</v>
      </c>
      <c r="K14" s="54">
        <v>100</v>
      </c>
      <c r="L14" s="56">
        <v>112000000</v>
      </c>
      <c r="M14" s="56">
        <v>112000000</v>
      </c>
      <c r="N14" s="52"/>
      <c r="O14" s="52"/>
      <c r="P14" s="166"/>
      <c r="Q14" s="54">
        <v>100</v>
      </c>
    </row>
    <row r="15" spans="1:17" s="8" customFormat="1" ht="59.4" customHeight="1" x14ac:dyDescent="0.3">
      <c r="A15" s="101"/>
      <c r="B15" s="162"/>
      <c r="C15" s="162"/>
      <c r="D15" s="98"/>
      <c r="E15" s="51"/>
      <c r="F15" s="52">
        <v>4</v>
      </c>
      <c r="G15" s="52" t="s">
        <v>19</v>
      </c>
      <c r="H15" s="53" t="s">
        <v>37</v>
      </c>
      <c r="I15" s="54" t="s">
        <v>34</v>
      </c>
      <c r="J15" s="54">
        <v>100</v>
      </c>
      <c r="K15" s="54">
        <v>100</v>
      </c>
      <c r="L15" s="56">
        <v>252632000</v>
      </c>
      <c r="M15" s="56">
        <v>252546000</v>
      </c>
      <c r="N15" s="52"/>
      <c r="O15" s="52"/>
      <c r="P15" s="166"/>
      <c r="Q15" s="54">
        <v>99.97</v>
      </c>
    </row>
    <row r="16" spans="1:17" s="8" customFormat="1" ht="57" customHeight="1" x14ac:dyDescent="0.3">
      <c r="A16" s="101"/>
      <c r="B16" s="162"/>
      <c r="C16" s="162"/>
      <c r="D16" s="98"/>
      <c r="E16" s="51"/>
      <c r="F16" s="52">
        <v>5</v>
      </c>
      <c r="G16" s="53" t="s">
        <v>21</v>
      </c>
      <c r="H16" s="53" t="s">
        <v>38</v>
      </c>
      <c r="I16" s="54" t="s">
        <v>34</v>
      </c>
      <c r="J16" s="54">
        <v>100</v>
      </c>
      <c r="K16" s="54">
        <v>100</v>
      </c>
      <c r="L16" s="56">
        <v>295000000</v>
      </c>
      <c r="M16" s="56">
        <v>225946063</v>
      </c>
      <c r="N16" s="52"/>
      <c r="O16" s="52"/>
      <c r="P16" s="166"/>
      <c r="Q16" s="54">
        <v>76.59</v>
      </c>
    </row>
    <row r="17" spans="1:17" s="8" customFormat="1" ht="67.8" customHeight="1" x14ac:dyDescent="0.3">
      <c r="A17" s="101"/>
      <c r="B17" s="162"/>
      <c r="C17" s="162"/>
      <c r="D17" s="98"/>
      <c r="E17" s="57"/>
      <c r="F17" s="52">
        <v>6</v>
      </c>
      <c r="G17" s="53" t="s">
        <v>22</v>
      </c>
      <c r="H17" s="53" t="s">
        <v>38</v>
      </c>
      <c r="I17" s="54" t="s">
        <v>34</v>
      </c>
      <c r="J17" s="54">
        <v>100</v>
      </c>
      <c r="K17" s="54">
        <v>100</v>
      </c>
      <c r="L17" s="56">
        <v>73700000</v>
      </c>
      <c r="M17" s="56">
        <v>57700000</v>
      </c>
      <c r="N17" s="52"/>
      <c r="O17" s="52"/>
      <c r="P17" s="166"/>
      <c r="Q17" s="54">
        <v>78.290000000000006</v>
      </c>
    </row>
    <row r="18" spans="1:17" ht="35.4" customHeight="1" x14ac:dyDescent="0.3">
      <c r="A18" s="101"/>
      <c r="B18" s="162"/>
      <c r="C18" s="162"/>
      <c r="D18" s="98"/>
      <c r="E18" s="46">
        <v>2</v>
      </c>
      <c r="F18" s="58" t="s">
        <v>23</v>
      </c>
      <c r="G18" s="59"/>
      <c r="H18" s="59"/>
      <c r="I18" s="59"/>
      <c r="J18" s="59"/>
      <c r="K18" s="59"/>
      <c r="L18" s="59"/>
      <c r="M18" s="59"/>
      <c r="N18" s="59"/>
      <c r="O18" s="60"/>
      <c r="P18" s="105"/>
      <c r="Q18" s="103"/>
    </row>
    <row r="19" spans="1:17" s="8" customFormat="1" ht="60.6" customHeight="1" x14ac:dyDescent="0.3">
      <c r="A19" s="101"/>
      <c r="B19" s="162"/>
      <c r="C19" s="162"/>
      <c r="D19" s="98"/>
      <c r="E19" s="51"/>
      <c r="F19" s="42" t="s">
        <v>68</v>
      </c>
      <c r="G19" s="61" t="s">
        <v>24</v>
      </c>
      <c r="H19" s="61" t="s">
        <v>70</v>
      </c>
      <c r="I19" s="42" t="s">
        <v>34</v>
      </c>
      <c r="J19" s="42"/>
      <c r="K19" s="62"/>
      <c r="L19" s="63">
        <f>SUM(L20:L29)</f>
        <v>6499196820</v>
      </c>
      <c r="M19" s="63">
        <v>6448039781</v>
      </c>
      <c r="N19" s="62"/>
      <c r="O19" s="62"/>
      <c r="P19" s="75"/>
      <c r="Q19" s="42">
        <v>99.21</v>
      </c>
    </row>
    <row r="20" spans="1:17" s="8" customFormat="1" ht="60.6" customHeight="1" x14ac:dyDescent="0.3">
      <c r="A20" s="101"/>
      <c r="B20" s="162"/>
      <c r="C20" s="162"/>
      <c r="D20" s="98"/>
      <c r="E20" s="51"/>
      <c r="F20" s="54">
        <v>1</v>
      </c>
      <c r="G20" s="53" t="s">
        <v>69</v>
      </c>
      <c r="H20" s="53"/>
      <c r="I20" s="54" t="s">
        <v>34</v>
      </c>
      <c r="J20" s="54">
        <v>1</v>
      </c>
      <c r="K20" s="64">
        <v>1</v>
      </c>
      <c r="L20" s="56">
        <v>2244954720</v>
      </c>
      <c r="M20" s="56">
        <v>2228259702</v>
      </c>
      <c r="N20" s="52"/>
      <c r="O20" s="52"/>
      <c r="P20" s="75"/>
      <c r="Q20" s="54">
        <v>99.26</v>
      </c>
    </row>
    <row r="21" spans="1:17" s="8" customFormat="1" ht="60.6" customHeight="1" x14ac:dyDescent="0.3">
      <c r="A21" s="101"/>
      <c r="B21" s="162"/>
      <c r="C21" s="162"/>
      <c r="D21" s="98"/>
      <c r="E21" s="51"/>
      <c r="F21" s="54">
        <v>2</v>
      </c>
      <c r="G21" s="53" t="s">
        <v>72</v>
      </c>
      <c r="H21" s="53" t="s">
        <v>71</v>
      </c>
      <c r="I21" s="54" t="s">
        <v>34</v>
      </c>
      <c r="J21" s="54">
        <v>15</v>
      </c>
      <c r="K21" s="64">
        <v>1</v>
      </c>
      <c r="L21" s="65">
        <v>593664000</v>
      </c>
      <c r="M21" s="56">
        <v>592895525</v>
      </c>
      <c r="N21" s="52"/>
      <c r="O21" s="52"/>
      <c r="P21" s="75"/>
      <c r="Q21" s="54">
        <v>99.87</v>
      </c>
    </row>
    <row r="22" spans="1:17" s="8" customFormat="1" ht="93" customHeight="1" x14ac:dyDescent="0.3">
      <c r="A22" s="101"/>
      <c r="B22" s="162"/>
      <c r="C22" s="162"/>
      <c r="D22" s="98"/>
      <c r="E22" s="51"/>
      <c r="F22" s="54">
        <v>3</v>
      </c>
      <c r="G22" s="53" t="s">
        <v>73</v>
      </c>
      <c r="H22" s="53" t="s">
        <v>74</v>
      </c>
      <c r="I22" s="54" t="s">
        <v>34</v>
      </c>
      <c r="J22" s="54">
        <v>25</v>
      </c>
      <c r="K22" s="64">
        <v>2</v>
      </c>
      <c r="L22" s="65">
        <v>513045280</v>
      </c>
      <c r="M22" s="56">
        <v>512345280</v>
      </c>
      <c r="N22" s="52"/>
      <c r="O22" s="52"/>
      <c r="P22" s="75"/>
      <c r="Q22" s="54">
        <v>99.86</v>
      </c>
    </row>
    <row r="23" spans="1:17" s="8" customFormat="1" ht="84.6" customHeight="1" x14ac:dyDescent="0.3">
      <c r="A23" s="101"/>
      <c r="B23" s="162"/>
      <c r="C23" s="162"/>
      <c r="D23" s="98"/>
      <c r="E23" s="51"/>
      <c r="F23" s="54">
        <v>4</v>
      </c>
      <c r="G23" s="53" t="s">
        <v>75</v>
      </c>
      <c r="H23" s="53" t="s">
        <v>81</v>
      </c>
      <c r="I23" s="54" t="s">
        <v>34</v>
      </c>
      <c r="J23" s="54">
        <v>40</v>
      </c>
      <c r="K23" s="64">
        <v>0.9</v>
      </c>
      <c r="L23" s="65">
        <v>650000000</v>
      </c>
      <c r="M23" s="56">
        <v>643063000</v>
      </c>
      <c r="N23" s="52"/>
      <c r="O23" s="52"/>
      <c r="P23" s="75"/>
      <c r="Q23" s="54">
        <v>98.93</v>
      </c>
    </row>
    <row r="24" spans="1:17" s="8" customFormat="1" ht="75.599999999999994" customHeight="1" x14ac:dyDescent="0.3">
      <c r="A24" s="101"/>
      <c r="B24" s="162"/>
      <c r="C24" s="162"/>
      <c r="D24" s="98"/>
      <c r="E24" s="51"/>
      <c r="F24" s="54">
        <v>5</v>
      </c>
      <c r="G24" s="53" t="s">
        <v>76</v>
      </c>
      <c r="H24" s="53" t="s">
        <v>83</v>
      </c>
      <c r="I24" s="54" t="s">
        <v>34</v>
      </c>
      <c r="J24" s="54">
        <v>4</v>
      </c>
      <c r="K24" s="64">
        <v>1</v>
      </c>
      <c r="L24" s="65">
        <v>400000000</v>
      </c>
      <c r="M24" s="56">
        <v>389999783</v>
      </c>
      <c r="N24" s="52"/>
      <c r="O24" s="52"/>
      <c r="P24" s="75"/>
      <c r="Q24" s="54">
        <v>97.5</v>
      </c>
    </row>
    <row r="25" spans="1:17" s="8" customFormat="1" ht="60.6" customHeight="1" x14ac:dyDescent="0.3">
      <c r="A25" s="101"/>
      <c r="B25" s="162"/>
      <c r="C25" s="162"/>
      <c r="D25" s="98"/>
      <c r="E25" s="51"/>
      <c r="F25" s="54">
        <v>6</v>
      </c>
      <c r="G25" s="52" t="s">
        <v>77</v>
      </c>
      <c r="H25" s="53" t="s">
        <v>82</v>
      </c>
      <c r="I25" s="54" t="s">
        <v>34</v>
      </c>
      <c r="J25" s="54">
        <v>15</v>
      </c>
      <c r="K25" s="66">
        <v>1.3332999999999999</v>
      </c>
      <c r="L25" s="65">
        <v>974032820</v>
      </c>
      <c r="M25" s="56">
        <v>967545720</v>
      </c>
      <c r="N25" s="52"/>
      <c r="O25" s="52"/>
      <c r="P25" s="75"/>
      <c r="Q25" s="54">
        <v>99.33</v>
      </c>
    </row>
    <row r="26" spans="1:17" s="8" customFormat="1" ht="75.599999999999994" customHeight="1" x14ac:dyDescent="0.3">
      <c r="A26" s="101"/>
      <c r="B26" s="162"/>
      <c r="C26" s="162"/>
      <c r="D26" s="98"/>
      <c r="E26" s="51"/>
      <c r="F26" s="54">
        <v>7</v>
      </c>
      <c r="G26" s="52" t="s">
        <v>78</v>
      </c>
      <c r="H26" s="53" t="s">
        <v>84</v>
      </c>
      <c r="I26" s="54" t="s">
        <v>34</v>
      </c>
      <c r="J26" s="54">
        <v>500</v>
      </c>
      <c r="K26" s="66">
        <v>0.94799999999999995</v>
      </c>
      <c r="L26" s="65">
        <v>239900000</v>
      </c>
      <c r="M26" s="56">
        <v>238262321</v>
      </c>
      <c r="N26" s="52"/>
      <c r="O26" s="52"/>
      <c r="P26" s="75"/>
      <c r="Q26" s="54">
        <v>99.32</v>
      </c>
    </row>
    <row r="27" spans="1:17" s="8" customFormat="1" ht="63.6" customHeight="1" x14ac:dyDescent="0.3">
      <c r="A27" s="101"/>
      <c r="B27" s="162"/>
      <c r="C27" s="162"/>
      <c r="D27" s="98"/>
      <c r="E27" s="51"/>
      <c r="F27" s="54">
        <v>8</v>
      </c>
      <c r="G27" s="53" t="s">
        <v>79</v>
      </c>
      <c r="H27" s="53" t="s">
        <v>85</v>
      </c>
      <c r="I27" s="54" t="s">
        <v>34</v>
      </c>
      <c r="J27" s="54">
        <v>10</v>
      </c>
      <c r="K27" s="64">
        <v>2</v>
      </c>
      <c r="L27" s="65">
        <v>600000000</v>
      </c>
      <c r="M27" s="56">
        <v>599568450</v>
      </c>
      <c r="N27" s="52"/>
      <c r="O27" s="52"/>
      <c r="P27" s="75"/>
      <c r="Q27" s="54">
        <v>99.93</v>
      </c>
    </row>
    <row r="28" spans="1:17" s="8" customFormat="1" ht="78.599999999999994" customHeight="1" x14ac:dyDescent="0.3">
      <c r="A28" s="101"/>
      <c r="B28" s="162"/>
      <c r="C28" s="162"/>
      <c r="D28" s="98"/>
      <c r="E28" s="51"/>
      <c r="F28" s="54">
        <v>9</v>
      </c>
      <c r="G28" s="53" t="s">
        <v>80</v>
      </c>
      <c r="H28" s="53" t="s">
        <v>86</v>
      </c>
      <c r="I28" s="54" t="s">
        <v>34</v>
      </c>
      <c r="J28" s="54">
        <v>25</v>
      </c>
      <c r="K28" s="64">
        <v>1</v>
      </c>
      <c r="L28" s="65">
        <v>192500000</v>
      </c>
      <c r="M28" s="56">
        <v>192500000</v>
      </c>
      <c r="N28" s="52"/>
      <c r="O28" s="52"/>
      <c r="P28" s="75"/>
      <c r="Q28" s="54">
        <v>100</v>
      </c>
    </row>
    <row r="29" spans="1:17" s="8" customFormat="1" ht="78.599999999999994" customHeight="1" x14ac:dyDescent="0.3">
      <c r="A29" s="102"/>
      <c r="B29" s="163"/>
      <c r="C29" s="163"/>
      <c r="D29" s="99"/>
      <c r="E29" s="57"/>
      <c r="F29" s="54">
        <v>10</v>
      </c>
      <c r="G29" s="53" t="s">
        <v>91</v>
      </c>
      <c r="H29" s="53" t="s">
        <v>92</v>
      </c>
      <c r="I29" s="54" t="s">
        <v>34</v>
      </c>
      <c r="J29" s="54">
        <v>1</v>
      </c>
      <c r="K29" s="64">
        <v>1</v>
      </c>
      <c r="L29" s="65">
        <v>91100000</v>
      </c>
      <c r="M29" s="56">
        <v>83600000</v>
      </c>
      <c r="N29" s="52"/>
      <c r="O29" s="52"/>
      <c r="P29" s="75"/>
      <c r="Q29" s="54">
        <v>91.77</v>
      </c>
    </row>
    <row r="30" spans="1:17" s="8" customFormat="1" ht="59.4" customHeight="1" x14ac:dyDescent="0.3">
      <c r="A30" s="101"/>
      <c r="B30" s="161" t="s">
        <v>39</v>
      </c>
      <c r="C30" s="161" t="s">
        <v>14</v>
      </c>
      <c r="D30" s="98"/>
      <c r="E30" s="57"/>
      <c r="F30" s="54" t="s">
        <v>53</v>
      </c>
      <c r="G30" s="61" t="s">
        <v>25</v>
      </c>
      <c r="H30" s="61" t="s">
        <v>46</v>
      </c>
      <c r="I30" s="42" t="s">
        <v>34</v>
      </c>
      <c r="J30" s="42"/>
      <c r="K30" s="62"/>
      <c r="L30" s="67">
        <f>SUM(L31:L32)</f>
        <v>1625336000</v>
      </c>
      <c r="M30" s="63">
        <v>1574714560</v>
      </c>
      <c r="N30" s="62"/>
      <c r="O30" s="106"/>
      <c r="P30" s="75"/>
      <c r="Q30" s="42">
        <v>96.89</v>
      </c>
    </row>
    <row r="31" spans="1:17" s="8" customFormat="1" ht="77.400000000000006" customHeight="1" x14ac:dyDescent="0.3">
      <c r="A31" s="68"/>
      <c r="B31" s="162"/>
      <c r="C31" s="162"/>
      <c r="D31" s="69"/>
      <c r="E31" s="141"/>
      <c r="F31" s="54">
        <v>1</v>
      </c>
      <c r="G31" s="70" t="s">
        <v>87</v>
      </c>
      <c r="H31" s="53" t="s">
        <v>88</v>
      </c>
      <c r="I31" s="54" t="s">
        <v>34</v>
      </c>
      <c r="J31" s="54">
        <v>4</v>
      </c>
      <c r="K31" s="64">
        <v>1</v>
      </c>
      <c r="L31" s="65">
        <v>764620000</v>
      </c>
      <c r="M31" s="56">
        <v>760790000</v>
      </c>
      <c r="N31" s="52"/>
      <c r="O31" s="107"/>
      <c r="P31" s="75"/>
      <c r="Q31" s="54">
        <v>99.5</v>
      </c>
    </row>
    <row r="32" spans="1:17" s="8" customFormat="1" ht="50.4" customHeight="1" x14ac:dyDescent="0.3">
      <c r="A32" s="68"/>
      <c r="B32" s="162"/>
      <c r="C32" s="162"/>
      <c r="D32" s="69"/>
      <c r="E32" s="142"/>
      <c r="F32" s="54">
        <v>2</v>
      </c>
      <c r="G32" s="70" t="s">
        <v>89</v>
      </c>
      <c r="H32" s="53" t="s">
        <v>90</v>
      </c>
      <c r="I32" s="54" t="s">
        <v>34</v>
      </c>
      <c r="J32" s="54">
        <v>20</v>
      </c>
      <c r="K32" s="64">
        <v>1</v>
      </c>
      <c r="L32" s="65">
        <v>860716000</v>
      </c>
      <c r="M32" s="56">
        <v>813924560</v>
      </c>
      <c r="N32" s="52"/>
      <c r="O32" s="107"/>
      <c r="P32" s="75"/>
      <c r="Q32" s="54">
        <v>94.56</v>
      </c>
    </row>
    <row r="33" spans="1:17" s="10" customFormat="1" ht="30" customHeight="1" x14ac:dyDescent="0.3">
      <c r="A33" s="159"/>
      <c r="B33" s="162"/>
      <c r="C33" s="162"/>
      <c r="D33" s="159"/>
      <c r="E33" s="46">
        <v>3</v>
      </c>
      <c r="F33" s="58" t="s">
        <v>26</v>
      </c>
      <c r="G33" s="59"/>
      <c r="H33" s="59"/>
      <c r="I33" s="59"/>
      <c r="J33" s="59"/>
      <c r="K33" s="59"/>
      <c r="L33" s="59"/>
      <c r="M33" s="59"/>
      <c r="N33" s="59"/>
      <c r="O33" s="59"/>
      <c r="P33" s="105"/>
      <c r="Q33" s="103"/>
    </row>
    <row r="34" spans="1:17" s="10" customFormat="1" ht="54.6" customHeight="1" x14ac:dyDescent="0.3">
      <c r="A34" s="159"/>
      <c r="B34" s="162"/>
      <c r="C34" s="162"/>
      <c r="D34" s="159"/>
      <c r="E34" s="51"/>
      <c r="F34" s="42" t="s">
        <v>48</v>
      </c>
      <c r="G34" s="71" t="s">
        <v>27</v>
      </c>
      <c r="H34" s="72" t="s">
        <v>40</v>
      </c>
      <c r="I34" s="71" t="s">
        <v>34</v>
      </c>
      <c r="J34" s="71"/>
      <c r="K34" s="71"/>
      <c r="L34" s="73">
        <f>SUM(L35:L38)</f>
        <v>1055073000</v>
      </c>
      <c r="M34" s="73">
        <v>1053354108</v>
      </c>
      <c r="N34" s="71"/>
      <c r="O34" s="108"/>
      <c r="P34" s="75"/>
      <c r="Q34" s="42">
        <v>99.84</v>
      </c>
    </row>
    <row r="35" spans="1:17" ht="51.6" customHeight="1" x14ac:dyDescent="0.3">
      <c r="A35" s="159"/>
      <c r="B35" s="162"/>
      <c r="C35" s="162"/>
      <c r="D35" s="159"/>
      <c r="E35" s="51"/>
      <c r="F35" s="54">
        <v>1</v>
      </c>
      <c r="G35" s="74" t="s">
        <v>49</v>
      </c>
      <c r="H35" s="75" t="s">
        <v>56</v>
      </c>
      <c r="I35" s="54" t="s">
        <v>34</v>
      </c>
      <c r="J35" s="54">
        <v>120</v>
      </c>
      <c r="K35" s="64">
        <v>1</v>
      </c>
      <c r="L35" s="65">
        <v>235073000</v>
      </c>
      <c r="M35" s="76">
        <v>234158000</v>
      </c>
      <c r="N35" s="77"/>
      <c r="O35" s="109"/>
      <c r="P35" s="75"/>
      <c r="Q35" s="78">
        <v>99.61</v>
      </c>
    </row>
    <row r="36" spans="1:17" ht="57.6" customHeight="1" x14ac:dyDescent="0.3">
      <c r="A36" s="159"/>
      <c r="B36" s="162"/>
      <c r="C36" s="162"/>
      <c r="D36" s="159"/>
      <c r="E36" s="51"/>
      <c r="F36" s="54">
        <v>2</v>
      </c>
      <c r="G36" s="74" t="s">
        <v>50</v>
      </c>
      <c r="H36" s="75" t="s">
        <v>57</v>
      </c>
      <c r="I36" s="54" t="s">
        <v>34</v>
      </c>
      <c r="J36" s="54">
        <v>1500</v>
      </c>
      <c r="K36" s="64">
        <v>1</v>
      </c>
      <c r="L36" s="65">
        <v>420000000</v>
      </c>
      <c r="M36" s="76">
        <v>419626548</v>
      </c>
      <c r="N36" s="77"/>
      <c r="O36" s="109"/>
      <c r="P36" s="75"/>
      <c r="Q36" s="78">
        <v>99.91</v>
      </c>
    </row>
    <row r="37" spans="1:17" ht="58.8" customHeight="1" x14ac:dyDescent="0.3">
      <c r="A37" s="159"/>
      <c r="B37" s="162"/>
      <c r="C37" s="162"/>
      <c r="D37" s="159"/>
      <c r="E37" s="51"/>
      <c r="F37" s="54">
        <v>3</v>
      </c>
      <c r="G37" s="74" t="s">
        <v>51</v>
      </c>
      <c r="H37" s="75" t="s">
        <v>58</v>
      </c>
      <c r="I37" s="54" t="s">
        <v>34</v>
      </c>
      <c r="J37" s="54">
        <v>5</v>
      </c>
      <c r="K37" s="64">
        <v>1</v>
      </c>
      <c r="L37" s="65">
        <v>150000000</v>
      </c>
      <c r="M37" s="76">
        <v>149696160</v>
      </c>
      <c r="N37" s="77"/>
      <c r="O37" s="109"/>
      <c r="P37" s="75"/>
      <c r="Q37" s="78">
        <v>99.8</v>
      </c>
    </row>
    <row r="38" spans="1:17" ht="66.599999999999994" customHeight="1" x14ac:dyDescent="0.3">
      <c r="A38" s="159"/>
      <c r="B38" s="162"/>
      <c r="C38" s="162"/>
      <c r="D38" s="159"/>
      <c r="E38" s="51"/>
      <c r="F38" s="54">
        <v>4</v>
      </c>
      <c r="G38" s="74" t="s">
        <v>52</v>
      </c>
      <c r="H38" s="75" t="s">
        <v>59</v>
      </c>
      <c r="I38" s="54" t="s">
        <v>34</v>
      </c>
      <c r="J38" s="54">
        <v>41</v>
      </c>
      <c r="K38" s="64">
        <v>1</v>
      </c>
      <c r="L38" s="65">
        <v>250000000</v>
      </c>
      <c r="M38" s="76">
        <v>249873400</v>
      </c>
      <c r="N38" s="77"/>
      <c r="O38" s="109"/>
      <c r="P38" s="75"/>
      <c r="Q38" s="78">
        <v>99.95</v>
      </c>
    </row>
    <row r="39" spans="1:17" ht="60" customHeight="1" x14ac:dyDescent="0.3">
      <c r="A39" s="159"/>
      <c r="B39" s="162"/>
      <c r="C39" s="162"/>
      <c r="D39" s="159"/>
      <c r="E39" s="51"/>
      <c r="F39" s="42" t="s">
        <v>53</v>
      </c>
      <c r="G39" s="71" t="s">
        <v>28</v>
      </c>
      <c r="H39" s="61" t="s">
        <v>41</v>
      </c>
      <c r="I39" s="42"/>
      <c r="J39" s="42"/>
      <c r="K39" s="42"/>
      <c r="L39" s="79">
        <f>SUM(L40)</f>
        <v>320000000</v>
      </c>
      <c r="M39" s="79">
        <v>314914100</v>
      </c>
      <c r="N39" s="42"/>
      <c r="O39" s="44"/>
      <c r="P39" s="75"/>
      <c r="Q39" s="42">
        <v>98.48</v>
      </c>
    </row>
    <row r="40" spans="1:17" ht="72" customHeight="1" x14ac:dyDescent="0.3">
      <c r="A40" s="159"/>
      <c r="B40" s="162"/>
      <c r="C40" s="162"/>
      <c r="D40" s="159"/>
      <c r="E40" s="51"/>
      <c r="F40" s="54">
        <v>1</v>
      </c>
      <c r="G40" s="75" t="s">
        <v>60</v>
      </c>
      <c r="H40" s="75" t="s">
        <v>61</v>
      </c>
      <c r="I40" s="54" t="s">
        <v>34</v>
      </c>
      <c r="J40" s="54">
        <v>100</v>
      </c>
      <c r="K40" s="64">
        <v>1</v>
      </c>
      <c r="L40" s="80">
        <v>320000000</v>
      </c>
      <c r="M40" s="76">
        <v>314914100</v>
      </c>
      <c r="N40" s="77"/>
      <c r="O40" s="109"/>
      <c r="P40" s="75"/>
      <c r="Q40" s="78">
        <v>98.41</v>
      </c>
    </row>
    <row r="41" spans="1:17" s="10" customFormat="1" ht="72" customHeight="1" x14ac:dyDescent="0.3">
      <c r="A41" s="159"/>
      <c r="B41" s="162"/>
      <c r="C41" s="162"/>
      <c r="D41" s="159"/>
      <c r="E41" s="51"/>
      <c r="F41" s="42" t="s">
        <v>54</v>
      </c>
      <c r="G41" s="72" t="s">
        <v>29</v>
      </c>
      <c r="H41" s="72" t="s">
        <v>42</v>
      </c>
      <c r="I41" s="42"/>
      <c r="J41" s="42"/>
      <c r="K41" s="71"/>
      <c r="L41" s="67">
        <f>SUM(L42)</f>
        <v>335000000</v>
      </c>
      <c r="M41" s="73">
        <v>334900040</v>
      </c>
      <c r="N41" s="71"/>
      <c r="O41" s="108"/>
      <c r="P41" s="75"/>
      <c r="Q41" s="42">
        <v>99.97</v>
      </c>
    </row>
    <row r="42" spans="1:17" ht="67.8" customHeight="1" x14ac:dyDescent="0.3">
      <c r="A42" s="159"/>
      <c r="B42" s="162"/>
      <c r="C42" s="162"/>
      <c r="D42" s="159"/>
      <c r="E42" s="51"/>
      <c r="F42" s="54">
        <v>1</v>
      </c>
      <c r="G42" s="75" t="s">
        <v>62</v>
      </c>
      <c r="H42" s="81" t="s">
        <v>63</v>
      </c>
      <c r="I42" s="54" t="s">
        <v>34</v>
      </c>
      <c r="J42" s="54">
        <v>1</v>
      </c>
      <c r="K42" s="64">
        <v>1</v>
      </c>
      <c r="L42" s="80">
        <v>335000000</v>
      </c>
      <c r="M42" s="76">
        <v>334900040</v>
      </c>
      <c r="N42" s="77"/>
      <c r="O42" s="109"/>
      <c r="P42" s="75"/>
      <c r="Q42" s="78">
        <v>99.97</v>
      </c>
    </row>
    <row r="43" spans="1:17" ht="58.2" customHeight="1" x14ac:dyDescent="0.3">
      <c r="A43" s="159"/>
      <c r="B43" s="162"/>
      <c r="C43" s="162"/>
      <c r="D43" s="159"/>
      <c r="E43" s="51"/>
      <c r="F43" s="42" t="s">
        <v>55</v>
      </c>
      <c r="G43" s="71" t="s">
        <v>30</v>
      </c>
      <c r="H43" s="82" t="s">
        <v>43</v>
      </c>
      <c r="I43" s="42" t="s">
        <v>34</v>
      </c>
      <c r="J43" s="42"/>
      <c r="K43" s="83"/>
      <c r="L43" s="84">
        <f>SUM(L44)</f>
        <v>302602000</v>
      </c>
      <c r="M43" s="85">
        <v>294865400</v>
      </c>
      <c r="N43" s="83"/>
      <c r="O43" s="110"/>
      <c r="P43" s="75"/>
      <c r="Q43" s="86">
        <v>97.44</v>
      </c>
    </row>
    <row r="44" spans="1:17" ht="58.2" customHeight="1" x14ac:dyDescent="0.3">
      <c r="A44" s="159"/>
      <c r="B44" s="162"/>
      <c r="C44" s="162"/>
      <c r="D44" s="159"/>
      <c r="E44" s="87"/>
      <c r="F44" s="54">
        <v>1</v>
      </c>
      <c r="G44" s="88" t="s">
        <v>64</v>
      </c>
      <c r="H44" s="81" t="s">
        <v>65</v>
      </c>
      <c r="I44" s="54" t="s">
        <v>34</v>
      </c>
      <c r="J44" s="54">
        <v>41</v>
      </c>
      <c r="K44" s="64">
        <v>1</v>
      </c>
      <c r="L44" s="80">
        <v>302602000</v>
      </c>
      <c r="M44" s="76">
        <v>294865400</v>
      </c>
      <c r="N44" s="77"/>
      <c r="O44" s="109"/>
      <c r="P44" s="75"/>
      <c r="Q44" s="78">
        <v>97.44</v>
      </c>
    </row>
    <row r="45" spans="1:17" s="10" customFormat="1" ht="30" customHeight="1" x14ac:dyDescent="0.3">
      <c r="A45" s="159"/>
      <c r="B45" s="162"/>
      <c r="C45" s="162"/>
      <c r="D45" s="159"/>
      <c r="E45" s="71">
        <v>4</v>
      </c>
      <c r="F45" s="143" t="s">
        <v>31</v>
      </c>
      <c r="G45" s="144"/>
      <c r="H45" s="144"/>
      <c r="I45" s="144"/>
      <c r="J45" s="144"/>
      <c r="K45" s="144"/>
      <c r="L45" s="144"/>
      <c r="M45" s="144"/>
      <c r="N45" s="144"/>
      <c r="O45" s="144"/>
      <c r="P45" s="105"/>
      <c r="Q45" s="104"/>
    </row>
    <row r="46" spans="1:17" s="10" customFormat="1" ht="76.8" customHeight="1" x14ac:dyDescent="0.3">
      <c r="A46" s="159"/>
      <c r="B46" s="162"/>
      <c r="C46" s="162"/>
      <c r="D46" s="159"/>
      <c r="E46" s="57"/>
      <c r="F46" s="54" t="s">
        <v>48</v>
      </c>
      <c r="G46" s="72" t="s">
        <v>32</v>
      </c>
      <c r="H46" s="72" t="s">
        <v>44</v>
      </c>
      <c r="I46" s="42" t="s">
        <v>34</v>
      </c>
      <c r="J46" s="42"/>
      <c r="K46" s="71"/>
      <c r="L46" s="67">
        <f>SUM(L47)</f>
        <v>250000000</v>
      </c>
      <c r="M46" s="73">
        <v>247150000</v>
      </c>
      <c r="N46" s="71"/>
      <c r="O46" s="108"/>
      <c r="P46" s="75"/>
      <c r="Q46" s="42">
        <v>98.86</v>
      </c>
    </row>
    <row r="47" spans="1:17" ht="72.599999999999994" customHeight="1" x14ac:dyDescent="0.3">
      <c r="A47" s="99"/>
      <c r="B47" s="163"/>
      <c r="C47" s="163"/>
      <c r="D47" s="99"/>
      <c r="E47" s="78"/>
      <c r="F47" s="89" t="s">
        <v>47</v>
      </c>
      <c r="G47" s="75" t="s">
        <v>66</v>
      </c>
      <c r="H47" s="75" t="s">
        <v>67</v>
      </c>
      <c r="I47" s="54" t="s">
        <v>34</v>
      </c>
      <c r="J47" s="54">
        <v>5000</v>
      </c>
      <c r="K47" s="54">
        <v>3339</v>
      </c>
      <c r="L47" s="65">
        <v>250000000</v>
      </c>
      <c r="M47" s="90">
        <v>247150000</v>
      </c>
      <c r="N47" s="91"/>
      <c r="O47" s="111"/>
      <c r="P47" s="75"/>
      <c r="Q47" s="54">
        <v>98.86</v>
      </c>
    </row>
    <row r="48" spans="1:17" ht="10.199999999999999" customHeight="1" x14ac:dyDescent="0.3">
      <c r="A48" s="92"/>
      <c r="B48" s="92"/>
      <c r="C48" s="92"/>
      <c r="D48" s="92"/>
      <c r="E48" s="93"/>
      <c r="F48" s="93"/>
      <c r="G48" s="92"/>
      <c r="H48" s="92"/>
      <c r="I48" s="93"/>
      <c r="J48" s="93"/>
      <c r="K48" s="92"/>
      <c r="L48" s="92"/>
      <c r="M48" s="92"/>
      <c r="N48" s="92"/>
      <c r="O48" s="92"/>
      <c r="P48" s="92"/>
      <c r="Q48" s="93"/>
    </row>
    <row r="49" spans="1:17" ht="13.2" customHeight="1" x14ac:dyDescent="0.3">
      <c r="A49" s="92"/>
      <c r="B49" s="92"/>
      <c r="C49" s="92"/>
      <c r="D49" s="92"/>
      <c r="E49" s="93"/>
      <c r="F49" s="93"/>
      <c r="G49" s="92"/>
      <c r="H49" s="92"/>
      <c r="I49" s="93"/>
      <c r="J49" s="93"/>
      <c r="K49" s="92"/>
      <c r="L49" s="92"/>
      <c r="M49" s="92"/>
      <c r="N49" s="92"/>
      <c r="O49" s="92"/>
      <c r="P49" s="92"/>
      <c r="Q49" s="93"/>
    </row>
    <row r="50" spans="1:17" ht="13.2" customHeight="1" x14ac:dyDescent="0.3">
      <c r="A50" s="92"/>
      <c r="B50" s="92"/>
      <c r="C50" s="92"/>
      <c r="D50" s="92"/>
      <c r="E50" s="93"/>
      <c r="F50" s="93"/>
      <c r="G50" s="92"/>
      <c r="H50" s="92"/>
      <c r="I50" s="93"/>
      <c r="J50" s="93"/>
      <c r="K50" s="92"/>
      <c r="L50" s="92"/>
      <c r="M50" s="92"/>
      <c r="N50" s="92"/>
      <c r="O50" s="92"/>
      <c r="P50" s="92"/>
      <c r="Q50" s="93"/>
    </row>
    <row r="51" spans="1:17" ht="17.399999999999999" x14ac:dyDescent="0.3">
      <c r="A51" s="92"/>
      <c r="B51" s="92"/>
      <c r="C51" s="92"/>
      <c r="D51" s="92"/>
      <c r="E51" s="93"/>
      <c r="F51" s="93"/>
      <c r="G51" s="92"/>
      <c r="H51" s="92"/>
      <c r="I51" s="93"/>
      <c r="J51" s="93"/>
      <c r="K51" s="92"/>
      <c r="L51" s="92"/>
      <c r="M51" s="92"/>
      <c r="N51" s="94" t="s">
        <v>94</v>
      </c>
      <c r="O51" s="94"/>
      <c r="P51" s="92"/>
      <c r="Q51" s="93"/>
    </row>
    <row r="52" spans="1:17" ht="17.399999999999999" x14ac:dyDescent="0.3">
      <c r="A52" s="92"/>
      <c r="B52" s="92"/>
      <c r="C52" s="92"/>
      <c r="D52" s="92"/>
      <c r="E52" s="93"/>
      <c r="F52" s="93"/>
      <c r="G52" s="92"/>
      <c r="H52" s="92"/>
      <c r="I52" s="92"/>
      <c r="J52" s="92"/>
      <c r="K52" s="92"/>
      <c r="L52" s="92"/>
      <c r="M52" s="92"/>
      <c r="N52" s="92"/>
      <c r="O52" s="92"/>
      <c r="P52" s="92"/>
      <c r="Q52" s="93"/>
    </row>
    <row r="53" spans="1:17" ht="17.399999999999999" x14ac:dyDescent="0.3">
      <c r="A53" s="92"/>
      <c r="B53" s="92"/>
      <c r="C53" s="92"/>
      <c r="D53" s="92"/>
      <c r="E53" s="93"/>
      <c r="F53" s="93"/>
      <c r="G53" s="92"/>
      <c r="H53" s="92"/>
      <c r="I53" s="92"/>
      <c r="J53" s="92"/>
      <c r="K53" s="92"/>
      <c r="L53" s="92"/>
      <c r="M53" s="92"/>
      <c r="N53" s="92"/>
      <c r="O53" s="92"/>
      <c r="P53" s="92"/>
      <c r="Q53" s="93"/>
    </row>
    <row r="54" spans="1:17" ht="17.399999999999999" x14ac:dyDescent="0.3">
      <c r="A54" s="92"/>
      <c r="B54" s="92"/>
      <c r="C54" s="92"/>
      <c r="D54" s="92"/>
      <c r="E54" s="93"/>
      <c r="F54" s="93"/>
      <c r="G54" s="92"/>
      <c r="H54" s="92"/>
      <c r="I54" s="92"/>
      <c r="J54" s="92"/>
      <c r="K54" s="92"/>
      <c r="L54" s="92"/>
      <c r="M54" s="92"/>
      <c r="N54" s="92"/>
      <c r="O54" s="92"/>
      <c r="P54" s="92"/>
      <c r="Q54" s="93"/>
    </row>
    <row r="55" spans="1:17" ht="17.399999999999999" x14ac:dyDescent="0.3">
      <c r="A55" s="92"/>
      <c r="B55" s="92"/>
      <c r="C55" s="92"/>
      <c r="D55" s="92"/>
      <c r="E55" s="93"/>
      <c r="F55" s="93"/>
      <c r="G55" s="92"/>
      <c r="H55" s="92"/>
      <c r="I55" s="92"/>
      <c r="J55" s="92"/>
      <c r="K55" s="92"/>
      <c r="L55" s="92"/>
      <c r="M55" s="92"/>
      <c r="N55" s="92"/>
      <c r="O55" s="92"/>
      <c r="P55" s="92"/>
      <c r="Q55" s="93"/>
    </row>
    <row r="56" spans="1:17" ht="17.399999999999999" x14ac:dyDescent="0.3">
      <c r="A56" s="92"/>
      <c r="B56" s="92"/>
      <c r="C56" s="92"/>
      <c r="D56" s="92"/>
      <c r="E56" s="93"/>
      <c r="F56" s="93"/>
      <c r="G56" s="92"/>
      <c r="H56" s="96"/>
      <c r="I56" s="92"/>
      <c r="J56" s="92"/>
      <c r="K56" s="92"/>
      <c r="L56" s="92"/>
      <c r="M56" s="92"/>
      <c r="N56" s="92"/>
      <c r="O56" s="92"/>
      <c r="P56" s="92"/>
      <c r="Q56" s="93"/>
    </row>
    <row r="57" spans="1:17" ht="17.399999999999999" x14ac:dyDescent="0.3">
      <c r="A57" s="92"/>
      <c r="B57" s="92"/>
      <c r="C57" s="92"/>
      <c r="D57" s="92"/>
      <c r="E57" s="93"/>
      <c r="F57" s="93"/>
      <c r="G57" s="92"/>
      <c r="H57" s="92"/>
      <c r="I57" s="92"/>
      <c r="J57" s="92"/>
      <c r="K57" s="92"/>
      <c r="L57" s="92"/>
      <c r="M57" s="92"/>
      <c r="N57" s="92"/>
      <c r="O57" s="92"/>
      <c r="P57" s="92"/>
      <c r="Q57" s="93"/>
    </row>
    <row r="58" spans="1:17" ht="17.399999999999999" x14ac:dyDescent="0.3">
      <c r="A58" s="92"/>
      <c r="B58" s="92"/>
      <c r="C58" s="92"/>
      <c r="D58" s="92"/>
      <c r="E58" s="93"/>
      <c r="F58" s="93"/>
      <c r="G58" s="92"/>
      <c r="H58" s="92"/>
      <c r="I58" s="92"/>
      <c r="J58" s="92"/>
      <c r="K58" s="92"/>
      <c r="L58" s="92"/>
      <c r="M58" s="92"/>
      <c r="N58" s="94" t="s">
        <v>95</v>
      </c>
      <c r="O58" s="92"/>
      <c r="P58" s="92"/>
      <c r="Q58" s="93"/>
    </row>
    <row r="59" spans="1:17" ht="17.399999999999999" x14ac:dyDescent="0.3">
      <c r="A59" s="92"/>
      <c r="B59" s="92"/>
      <c r="C59" s="92"/>
      <c r="D59" s="92"/>
      <c r="E59" s="93"/>
      <c r="F59" s="93"/>
      <c r="G59" s="92"/>
      <c r="H59" s="92"/>
      <c r="I59" s="92"/>
      <c r="J59" s="92"/>
      <c r="K59" s="92"/>
      <c r="L59" s="92"/>
      <c r="M59" s="92"/>
      <c r="N59" s="94" t="s">
        <v>96</v>
      </c>
      <c r="O59" s="92"/>
      <c r="P59" s="92"/>
      <c r="Q59" s="93"/>
    </row>
    <row r="60" spans="1:17" ht="17.399999999999999" x14ac:dyDescent="0.3">
      <c r="A60" s="92"/>
      <c r="B60" s="92"/>
      <c r="C60" s="92"/>
      <c r="D60" s="92"/>
      <c r="E60" s="93"/>
      <c r="F60" s="93"/>
      <c r="G60" s="92"/>
      <c r="H60" s="92"/>
      <c r="I60" s="92"/>
      <c r="J60" s="92"/>
      <c r="K60" s="92"/>
      <c r="L60" s="92"/>
      <c r="M60" s="92"/>
      <c r="N60" s="94" t="s">
        <v>97</v>
      </c>
      <c r="O60" s="92"/>
      <c r="P60" s="92"/>
      <c r="Q60" s="93"/>
    </row>
    <row r="61" spans="1:17" x14ac:dyDescent="0.3">
      <c r="I61"/>
      <c r="J61"/>
    </row>
    <row r="62" spans="1:17" x14ac:dyDescent="0.3">
      <c r="I62"/>
      <c r="J62"/>
    </row>
    <row r="63" spans="1:17" x14ac:dyDescent="0.3">
      <c r="I63"/>
      <c r="J63"/>
    </row>
    <row r="64" spans="1:17" x14ac:dyDescent="0.3">
      <c r="I64"/>
      <c r="J64"/>
    </row>
    <row r="65" spans="9:10" x14ac:dyDescent="0.3">
      <c r="I65"/>
      <c r="J65"/>
    </row>
    <row r="66" spans="9:10" x14ac:dyDescent="0.3">
      <c r="I66"/>
      <c r="J66"/>
    </row>
    <row r="75" spans="9:10" x14ac:dyDescent="0.3">
      <c r="J75" s="1" t="s">
        <v>45</v>
      </c>
    </row>
  </sheetData>
  <mergeCells count="14">
    <mergeCell ref="A33:A46"/>
    <mergeCell ref="D33:D46"/>
    <mergeCell ref="B4:P5"/>
    <mergeCell ref="F45:O45"/>
    <mergeCell ref="B11:B29"/>
    <mergeCell ref="C11:C29"/>
    <mergeCell ref="B30:B47"/>
    <mergeCell ref="C30:C47"/>
    <mergeCell ref="P12:P17"/>
    <mergeCell ref="B6:Q6"/>
    <mergeCell ref="E9:G9"/>
    <mergeCell ref="E10:G10"/>
    <mergeCell ref="F11:G11"/>
    <mergeCell ref="E31:E32"/>
  </mergeCells>
  <pageMargins left="0.9055118110236221" right="0" top="0.74803149606299213" bottom="0.74803149606299213" header="0.31496062992125984" footer="0.31496062992125984"/>
  <pageSetup paperSize="5" scale="32" orientation="landscape" horizontalDpi="0" verticalDpi="0" r:id="rId1"/>
  <rowBreaks count="1" manualBreakCount="1">
    <brk id="29" max="16"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B720F1-06AC-4264-ABB9-19D5CE3C9753}">
  <dimension ref="A1:F47"/>
  <sheetViews>
    <sheetView view="pageBreakPreview" topLeftCell="A12" zoomScale="60" zoomScaleNormal="70" workbookViewId="0">
      <selection activeCell="A7" sqref="A7:D46"/>
    </sheetView>
  </sheetViews>
  <sheetFormatPr defaultRowHeight="14.4" x14ac:dyDescent="0.3"/>
  <cols>
    <col min="1" max="1" width="3.77734375" style="1" customWidth="1"/>
    <col min="2" max="2" width="4.44140625" style="1" customWidth="1"/>
    <col min="3" max="3" width="55.33203125" customWidth="1"/>
    <col min="4" max="4" width="23.21875" customWidth="1"/>
    <col min="5" max="5" width="17.88671875" customWidth="1"/>
    <col min="6" max="6" width="17.5546875" style="1" customWidth="1"/>
  </cols>
  <sheetData>
    <row r="1" spans="1:6" ht="11.4" customHeight="1" x14ac:dyDescent="0.3"/>
    <row r="2" spans="1:6" hidden="1" x14ac:dyDescent="0.3"/>
    <row r="3" spans="1:6" hidden="1" x14ac:dyDescent="0.3"/>
    <row r="5" spans="1:6" ht="3.6" customHeight="1" x14ac:dyDescent="0.3"/>
    <row r="7" spans="1:6" s="3" customFormat="1" ht="33" customHeight="1" x14ac:dyDescent="0.3">
      <c r="A7" s="169" t="s">
        <v>4</v>
      </c>
      <c r="B7" s="170"/>
      <c r="C7" s="171"/>
      <c r="D7" s="9" t="s">
        <v>9</v>
      </c>
      <c r="E7" s="9" t="s">
        <v>10</v>
      </c>
      <c r="F7" s="2" t="s">
        <v>93</v>
      </c>
    </row>
    <row r="8" spans="1:6" s="3" customFormat="1" ht="15.6" customHeight="1" x14ac:dyDescent="0.3">
      <c r="A8" s="174">
        <v>5</v>
      </c>
      <c r="B8" s="175"/>
      <c r="C8" s="176"/>
      <c r="D8" s="30">
        <v>10</v>
      </c>
      <c r="E8" s="30">
        <v>11</v>
      </c>
      <c r="F8" s="30">
        <v>15</v>
      </c>
    </row>
    <row r="9" spans="1:6" ht="32.4" customHeight="1" x14ac:dyDescent="0.3">
      <c r="A9" s="27">
        <v>1</v>
      </c>
      <c r="B9" s="172" t="s">
        <v>16</v>
      </c>
      <c r="C9" s="173"/>
      <c r="D9" s="125">
        <f>SUM(D10:D15)</f>
        <v>10283725543</v>
      </c>
      <c r="E9" s="24"/>
      <c r="F9" s="25"/>
    </row>
    <row r="10" spans="1:6" s="8" customFormat="1" ht="15" customHeight="1" x14ac:dyDescent="0.3">
      <c r="A10" s="28"/>
      <c r="B10" s="12">
        <v>1</v>
      </c>
      <c r="C10" s="13" t="s">
        <v>17</v>
      </c>
      <c r="D10" s="31">
        <v>94060000</v>
      </c>
      <c r="E10" s="31">
        <v>93690000</v>
      </c>
      <c r="F10" s="5">
        <v>99.61</v>
      </c>
    </row>
    <row r="11" spans="1:6" s="8" customFormat="1" ht="15" customHeight="1" x14ac:dyDescent="0.3">
      <c r="A11" s="28"/>
      <c r="B11" s="12">
        <v>2</v>
      </c>
      <c r="C11" s="12" t="s">
        <v>18</v>
      </c>
      <c r="D11" s="32">
        <v>9456333543</v>
      </c>
      <c r="E11" s="32">
        <v>9392259809</v>
      </c>
      <c r="F11" s="5">
        <v>99.32</v>
      </c>
    </row>
    <row r="12" spans="1:6" s="8" customFormat="1" ht="15" customHeight="1" x14ac:dyDescent="0.3">
      <c r="A12" s="28"/>
      <c r="B12" s="12">
        <v>3</v>
      </c>
      <c r="C12" s="12" t="s">
        <v>20</v>
      </c>
      <c r="D12" s="32">
        <v>112000000</v>
      </c>
      <c r="E12" s="32">
        <v>112000000</v>
      </c>
      <c r="F12" s="5">
        <v>100</v>
      </c>
    </row>
    <row r="13" spans="1:6" s="8" customFormat="1" ht="15" customHeight="1" x14ac:dyDescent="0.3">
      <c r="A13" s="28"/>
      <c r="B13" s="12">
        <v>4</v>
      </c>
      <c r="C13" s="12" t="s">
        <v>19</v>
      </c>
      <c r="D13" s="32">
        <v>252632000</v>
      </c>
      <c r="E13" s="32">
        <v>252546000</v>
      </c>
      <c r="F13" s="5">
        <v>99.97</v>
      </c>
    </row>
    <row r="14" spans="1:6" s="8" customFormat="1" ht="15" customHeight="1" x14ac:dyDescent="0.3">
      <c r="A14" s="28"/>
      <c r="B14" s="12">
        <v>5</v>
      </c>
      <c r="C14" s="12" t="s">
        <v>21</v>
      </c>
      <c r="D14" s="32">
        <v>295000000</v>
      </c>
      <c r="E14" s="32">
        <v>225946063</v>
      </c>
      <c r="F14" s="5">
        <v>76.59</v>
      </c>
    </row>
    <row r="15" spans="1:6" s="8" customFormat="1" ht="15" customHeight="1" x14ac:dyDescent="0.3">
      <c r="A15" s="29"/>
      <c r="B15" s="12">
        <v>6</v>
      </c>
      <c r="C15" s="13" t="s">
        <v>22</v>
      </c>
      <c r="D15" s="32">
        <v>73700000</v>
      </c>
      <c r="E15" s="32">
        <v>57700000</v>
      </c>
      <c r="F15" s="5">
        <v>78.290000000000006</v>
      </c>
    </row>
    <row r="16" spans="1:6" ht="25.2" customHeight="1" x14ac:dyDescent="0.3">
      <c r="A16" s="27">
        <v>2</v>
      </c>
      <c r="B16" s="116" t="s">
        <v>23</v>
      </c>
      <c r="C16" s="117"/>
      <c r="D16" s="119">
        <f>D17+D28</f>
        <v>8124532820</v>
      </c>
      <c r="E16" s="119">
        <f>E17+E28</f>
        <v>8022754341</v>
      </c>
      <c r="F16" s="118"/>
    </row>
    <row r="17" spans="1:6" s="8" customFormat="1" ht="15" customHeight="1" x14ac:dyDescent="0.3">
      <c r="A17" s="28"/>
      <c r="B17" s="16" t="s">
        <v>68</v>
      </c>
      <c r="C17" s="17" t="s">
        <v>24</v>
      </c>
      <c r="D17" s="33">
        <f>SUM(D18:D27)</f>
        <v>6499196820</v>
      </c>
      <c r="E17" s="33">
        <f>SUM(E18:E27)</f>
        <v>6448039781</v>
      </c>
      <c r="F17" s="2">
        <v>99.21</v>
      </c>
    </row>
    <row r="18" spans="1:6" s="8" customFormat="1" ht="15" customHeight="1" x14ac:dyDescent="0.3">
      <c r="A18" s="28"/>
      <c r="B18" s="14">
        <v>1</v>
      </c>
      <c r="C18" s="13" t="s">
        <v>69</v>
      </c>
      <c r="D18" s="32">
        <v>2244954720</v>
      </c>
      <c r="E18" s="32">
        <v>2228259702</v>
      </c>
      <c r="F18" s="5">
        <v>99.26</v>
      </c>
    </row>
    <row r="19" spans="1:6" s="8" customFormat="1" ht="15" customHeight="1" x14ac:dyDescent="0.3">
      <c r="A19" s="28"/>
      <c r="B19" s="14">
        <v>2</v>
      </c>
      <c r="C19" s="13" t="s">
        <v>72</v>
      </c>
      <c r="D19" s="34">
        <v>593664000</v>
      </c>
      <c r="E19" s="32">
        <v>592895525</v>
      </c>
      <c r="F19" s="5">
        <v>99.87</v>
      </c>
    </row>
    <row r="20" spans="1:6" s="8" customFormat="1" ht="15" customHeight="1" x14ac:dyDescent="0.3">
      <c r="A20" s="28"/>
      <c r="B20" s="14">
        <v>3</v>
      </c>
      <c r="C20" s="13" t="s">
        <v>73</v>
      </c>
      <c r="D20" s="34">
        <v>513045280</v>
      </c>
      <c r="E20" s="32">
        <v>512345280</v>
      </c>
      <c r="F20" s="5">
        <v>99.86</v>
      </c>
    </row>
    <row r="21" spans="1:6" s="8" customFormat="1" ht="15" customHeight="1" x14ac:dyDescent="0.3">
      <c r="A21" s="28"/>
      <c r="B21" s="14">
        <v>4</v>
      </c>
      <c r="C21" s="13" t="s">
        <v>75</v>
      </c>
      <c r="D21" s="34">
        <v>650000000</v>
      </c>
      <c r="E21" s="32">
        <v>643063000</v>
      </c>
      <c r="F21" s="5">
        <v>98.93</v>
      </c>
    </row>
    <row r="22" spans="1:6" s="8" customFormat="1" ht="15" customHeight="1" x14ac:dyDescent="0.3">
      <c r="A22" s="28"/>
      <c r="B22" s="14">
        <v>5</v>
      </c>
      <c r="C22" s="13" t="s">
        <v>76</v>
      </c>
      <c r="D22" s="34">
        <v>400000000</v>
      </c>
      <c r="E22" s="32">
        <v>389999783</v>
      </c>
      <c r="F22" s="5">
        <v>97.5</v>
      </c>
    </row>
    <row r="23" spans="1:6" s="8" customFormat="1" ht="15" customHeight="1" x14ac:dyDescent="0.3">
      <c r="A23" s="28"/>
      <c r="B23" s="14">
        <v>6</v>
      </c>
      <c r="C23" s="12" t="s">
        <v>77</v>
      </c>
      <c r="D23" s="34">
        <v>974032820</v>
      </c>
      <c r="E23" s="32">
        <v>967545720</v>
      </c>
      <c r="F23" s="5">
        <v>99.33</v>
      </c>
    </row>
    <row r="24" spans="1:6" s="8" customFormat="1" ht="15" customHeight="1" x14ac:dyDescent="0.3">
      <c r="A24" s="28"/>
      <c r="B24" s="14">
        <v>7</v>
      </c>
      <c r="C24" s="12" t="s">
        <v>78</v>
      </c>
      <c r="D24" s="34">
        <v>239900000</v>
      </c>
      <c r="E24" s="32">
        <v>238262321</v>
      </c>
      <c r="F24" s="5">
        <v>99.32</v>
      </c>
    </row>
    <row r="25" spans="1:6" s="8" customFormat="1" ht="15" customHeight="1" x14ac:dyDescent="0.3">
      <c r="A25" s="28"/>
      <c r="B25" s="14">
        <v>8</v>
      </c>
      <c r="C25" s="13" t="s">
        <v>79</v>
      </c>
      <c r="D25" s="34">
        <v>600000000</v>
      </c>
      <c r="E25" s="32">
        <v>599568450</v>
      </c>
      <c r="F25" s="5">
        <v>99.93</v>
      </c>
    </row>
    <row r="26" spans="1:6" s="8" customFormat="1" ht="15" customHeight="1" x14ac:dyDescent="0.3">
      <c r="A26" s="28"/>
      <c r="B26" s="14">
        <v>9</v>
      </c>
      <c r="C26" s="13" t="s">
        <v>80</v>
      </c>
      <c r="D26" s="34">
        <v>192500000</v>
      </c>
      <c r="E26" s="32">
        <v>192500000</v>
      </c>
      <c r="F26" s="5">
        <v>100</v>
      </c>
    </row>
    <row r="27" spans="1:6" s="8" customFormat="1" ht="15" customHeight="1" x14ac:dyDescent="0.3">
      <c r="A27" s="28"/>
      <c r="B27" s="14">
        <v>10</v>
      </c>
      <c r="C27" s="13" t="s">
        <v>91</v>
      </c>
      <c r="D27" s="34">
        <v>91100000</v>
      </c>
      <c r="E27" s="32">
        <v>83600000</v>
      </c>
      <c r="F27" s="5">
        <v>91.77</v>
      </c>
    </row>
    <row r="28" spans="1:6" s="8" customFormat="1" ht="15" customHeight="1" x14ac:dyDescent="0.3">
      <c r="A28" s="29"/>
      <c r="B28" s="14" t="s">
        <v>53</v>
      </c>
      <c r="C28" s="17" t="s">
        <v>25</v>
      </c>
      <c r="D28" s="35">
        <f>SUM(D29:D30)</f>
        <v>1625336000</v>
      </c>
      <c r="E28" s="35">
        <f>SUM(E29:E30)</f>
        <v>1574714560</v>
      </c>
      <c r="F28" s="2">
        <v>96.89</v>
      </c>
    </row>
    <row r="29" spans="1:6" s="8" customFormat="1" ht="15" customHeight="1" x14ac:dyDescent="0.3">
      <c r="A29" s="177"/>
      <c r="B29" s="14">
        <v>1</v>
      </c>
      <c r="C29" s="18" t="s">
        <v>87</v>
      </c>
      <c r="D29" s="34">
        <v>764620000</v>
      </c>
      <c r="E29" s="32">
        <v>760790000</v>
      </c>
      <c r="F29" s="5">
        <v>99.5</v>
      </c>
    </row>
    <row r="30" spans="1:6" s="8" customFormat="1" ht="15" customHeight="1" x14ac:dyDescent="0.3">
      <c r="A30" s="178"/>
      <c r="B30" s="14">
        <v>2</v>
      </c>
      <c r="C30" s="18" t="s">
        <v>89</v>
      </c>
      <c r="D30" s="34">
        <v>860716000</v>
      </c>
      <c r="E30" s="32">
        <v>813924560</v>
      </c>
      <c r="F30" s="5">
        <v>94.56</v>
      </c>
    </row>
    <row r="31" spans="1:6" s="10" customFormat="1" ht="25.2" customHeight="1" x14ac:dyDescent="0.3">
      <c r="A31" s="27">
        <v>3</v>
      </c>
      <c r="B31" s="116" t="s">
        <v>26</v>
      </c>
      <c r="C31" s="117"/>
      <c r="D31" s="119">
        <f>D32+D37+D39+D41</f>
        <v>2012675000</v>
      </c>
      <c r="E31" s="119">
        <f>E32+E37+E39+E41</f>
        <v>1998033648</v>
      </c>
      <c r="F31" s="118"/>
    </row>
    <row r="32" spans="1:6" s="10" customFormat="1" ht="15" customHeight="1" x14ac:dyDescent="0.3">
      <c r="A32" s="28"/>
      <c r="B32" s="16" t="s">
        <v>48</v>
      </c>
      <c r="C32" s="20" t="s">
        <v>27</v>
      </c>
      <c r="D32" s="36">
        <f>SUM(D33:D36)</f>
        <v>1055073000</v>
      </c>
      <c r="E32" s="36">
        <v>1053354108</v>
      </c>
      <c r="F32" s="2">
        <v>99.84</v>
      </c>
    </row>
    <row r="33" spans="1:6" ht="15" customHeight="1" x14ac:dyDescent="0.3">
      <c r="A33" s="28"/>
      <c r="B33" s="14">
        <v>1</v>
      </c>
      <c r="C33" s="21" t="s">
        <v>49</v>
      </c>
      <c r="D33" s="34">
        <v>235073000</v>
      </c>
      <c r="E33" s="39">
        <v>234158000</v>
      </c>
      <c r="F33" s="4">
        <v>99.61</v>
      </c>
    </row>
    <row r="34" spans="1:6" ht="15" customHeight="1" x14ac:dyDescent="0.3">
      <c r="A34" s="28"/>
      <c r="B34" s="14">
        <v>2</v>
      </c>
      <c r="C34" s="21" t="s">
        <v>50</v>
      </c>
      <c r="D34" s="34">
        <v>420000000</v>
      </c>
      <c r="E34" s="39">
        <v>419626548</v>
      </c>
      <c r="F34" s="4">
        <v>99.91</v>
      </c>
    </row>
    <row r="35" spans="1:6" ht="15" customHeight="1" x14ac:dyDescent="0.3">
      <c r="A35" s="28"/>
      <c r="B35" s="14">
        <v>3</v>
      </c>
      <c r="C35" s="21" t="s">
        <v>51</v>
      </c>
      <c r="D35" s="34">
        <v>150000000</v>
      </c>
      <c r="E35" s="39">
        <v>149696160</v>
      </c>
      <c r="F35" s="4">
        <v>99.8</v>
      </c>
    </row>
    <row r="36" spans="1:6" ht="15" customHeight="1" x14ac:dyDescent="0.3">
      <c r="A36" s="28"/>
      <c r="B36" s="14">
        <v>4</v>
      </c>
      <c r="C36" s="21" t="s">
        <v>52</v>
      </c>
      <c r="D36" s="34">
        <v>250000000</v>
      </c>
      <c r="E36" s="39">
        <v>249873400</v>
      </c>
      <c r="F36" s="4">
        <v>99.95</v>
      </c>
    </row>
    <row r="37" spans="1:6" ht="15" customHeight="1" x14ac:dyDescent="0.3">
      <c r="A37" s="28"/>
      <c r="B37" s="16" t="s">
        <v>53</v>
      </c>
      <c r="C37" s="20" t="s">
        <v>28</v>
      </c>
      <c r="D37" s="38">
        <f>D38</f>
        <v>320000000</v>
      </c>
      <c r="E37" s="40">
        <v>314914100</v>
      </c>
      <c r="F37" s="26">
        <v>98.48</v>
      </c>
    </row>
    <row r="38" spans="1:6" ht="15" customHeight="1" x14ac:dyDescent="0.3">
      <c r="A38" s="28"/>
      <c r="B38" s="14">
        <v>1</v>
      </c>
      <c r="C38" s="15" t="s">
        <v>60</v>
      </c>
      <c r="D38" s="37">
        <v>320000000</v>
      </c>
      <c r="E38" s="39">
        <v>314914100</v>
      </c>
      <c r="F38" s="4">
        <v>98.41</v>
      </c>
    </row>
    <row r="39" spans="1:6" s="10" customFormat="1" ht="15" customHeight="1" x14ac:dyDescent="0.3">
      <c r="A39" s="28"/>
      <c r="B39" s="16" t="s">
        <v>54</v>
      </c>
      <c r="C39" s="22" t="s">
        <v>29</v>
      </c>
      <c r="D39" s="35">
        <v>335000000</v>
      </c>
      <c r="E39" s="36">
        <v>334900040</v>
      </c>
      <c r="F39" s="2">
        <v>99.97</v>
      </c>
    </row>
    <row r="40" spans="1:6" ht="15" customHeight="1" x14ac:dyDescent="0.3">
      <c r="A40" s="28"/>
      <c r="B40" s="14">
        <v>1</v>
      </c>
      <c r="C40" s="15" t="s">
        <v>62</v>
      </c>
      <c r="D40" s="37">
        <v>335000000</v>
      </c>
      <c r="E40" s="39">
        <v>334900040</v>
      </c>
      <c r="F40" s="4">
        <v>99.97</v>
      </c>
    </row>
    <row r="41" spans="1:6" ht="15" customHeight="1" x14ac:dyDescent="0.3">
      <c r="A41" s="28"/>
      <c r="B41" s="16" t="s">
        <v>55</v>
      </c>
      <c r="C41" s="20" t="s">
        <v>30</v>
      </c>
      <c r="D41" s="38">
        <v>302602000</v>
      </c>
      <c r="E41" s="40">
        <v>294865400</v>
      </c>
      <c r="F41" s="26">
        <v>97.44</v>
      </c>
    </row>
    <row r="42" spans="1:6" ht="15" customHeight="1" x14ac:dyDescent="0.3">
      <c r="A42" s="11"/>
      <c r="B42" s="14">
        <v>1</v>
      </c>
      <c r="C42" s="23" t="s">
        <v>64</v>
      </c>
      <c r="D42" s="37">
        <v>302602000</v>
      </c>
      <c r="E42" s="39">
        <v>294865400</v>
      </c>
      <c r="F42" s="4">
        <v>97.44</v>
      </c>
    </row>
    <row r="43" spans="1:6" s="10" customFormat="1" ht="19.8" customHeight="1" x14ac:dyDescent="0.3">
      <c r="A43" s="27">
        <v>4</v>
      </c>
      <c r="B43" s="179" t="s">
        <v>31</v>
      </c>
      <c r="C43" s="180"/>
      <c r="D43" s="121">
        <f>D44</f>
        <v>250000000</v>
      </c>
      <c r="E43" s="121">
        <f>E44</f>
        <v>247150000</v>
      </c>
      <c r="F43" s="120"/>
    </row>
    <row r="44" spans="1:6" s="10" customFormat="1" ht="15" customHeight="1" x14ac:dyDescent="0.3">
      <c r="A44" s="29"/>
      <c r="B44" s="14" t="s">
        <v>48</v>
      </c>
      <c r="C44" s="22" t="s">
        <v>32</v>
      </c>
      <c r="D44" s="35">
        <v>250000000</v>
      </c>
      <c r="E44" s="36">
        <v>247150000</v>
      </c>
      <c r="F44" s="2">
        <v>98.86</v>
      </c>
    </row>
    <row r="45" spans="1:6" ht="15" customHeight="1" x14ac:dyDescent="0.3">
      <c r="A45" s="4"/>
      <c r="B45" s="19" t="s">
        <v>47</v>
      </c>
      <c r="C45" s="15" t="s">
        <v>66</v>
      </c>
      <c r="D45" s="34">
        <v>250000000</v>
      </c>
      <c r="E45" s="41">
        <v>247150000</v>
      </c>
      <c r="F45" s="5">
        <v>98.86</v>
      </c>
    </row>
    <row r="46" spans="1:6" ht="21" customHeight="1" x14ac:dyDescent="0.3">
      <c r="A46" s="167"/>
      <c r="B46" s="167"/>
      <c r="C46" s="167"/>
      <c r="D46" s="126">
        <f>D43+D31+D16+D9</f>
        <v>20670933363</v>
      </c>
      <c r="E46" s="122"/>
      <c r="F46" s="5"/>
    </row>
    <row r="47" spans="1:6" s="10" customFormat="1" ht="21.6" customHeight="1" x14ac:dyDescent="0.3">
      <c r="A47" s="168"/>
      <c r="B47" s="168"/>
      <c r="C47" s="168"/>
      <c r="D47" s="123"/>
      <c r="E47" s="124"/>
      <c r="F47" s="2">
        <v>98.78</v>
      </c>
    </row>
  </sheetData>
  <mergeCells count="7">
    <mergeCell ref="A46:C46"/>
    <mergeCell ref="A47:C47"/>
    <mergeCell ref="A7:C7"/>
    <mergeCell ref="B9:C9"/>
    <mergeCell ref="A8:C8"/>
    <mergeCell ref="A29:A30"/>
    <mergeCell ref="B43:C43"/>
  </mergeCells>
  <pageMargins left="0.31496062992125984" right="0" top="0.74803149606299213" bottom="0.74803149606299213" header="0.31496062992125984" footer="0.31496062992125984"/>
  <pageSetup paperSize="5" scale="35" orientation="landscape"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97DC9-B823-4782-B082-83BC9E1D3138}">
  <dimension ref="B3:B6"/>
  <sheetViews>
    <sheetView workbookViewId="0">
      <selection activeCell="B6" sqref="B6"/>
    </sheetView>
  </sheetViews>
  <sheetFormatPr defaultRowHeight="14.4" x14ac:dyDescent="0.3"/>
  <cols>
    <col min="2" max="2" width="19.33203125" customWidth="1"/>
    <col min="3" max="3" width="12.33203125" customWidth="1"/>
  </cols>
  <sheetData>
    <row r="3" spans="2:2" x14ac:dyDescent="0.3">
      <c r="B3" s="6"/>
    </row>
    <row r="4" spans="2:2" x14ac:dyDescent="0.3">
      <c r="B4" s="6"/>
    </row>
    <row r="6" spans="2:2" x14ac:dyDescent="0.3">
      <c r="B6"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9</vt:i4>
      </vt:variant>
    </vt:vector>
  </HeadingPairs>
  <TitlesOfParts>
    <vt:vector size="15" baseType="lpstr">
      <vt:lpstr>PERMINTAAN_DATA</vt:lpstr>
      <vt:lpstr>Sheet1 (4)</vt:lpstr>
      <vt:lpstr>Sheet1 (3)</vt:lpstr>
      <vt:lpstr>Matriks_final</vt:lpstr>
      <vt:lpstr>Sheet1</vt:lpstr>
      <vt:lpstr>Sheet2</vt:lpstr>
      <vt:lpstr>Matriks_final!Print_Area</vt:lpstr>
      <vt:lpstr>PERMINTAAN_DATA!Print_Area</vt:lpstr>
      <vt:lpstr>Sheet1!Print_Area</vt:lpstr>
      <vt:lpstr>'Sheet1 (3)'!Print_Area</vt:lpstr>
      <vt:lpstr>'Sheet1 (4)'!Print_Area</vt:lpstr>
      <vt:lpstr>Matriks_final!Print_Titles</vt:lpstr>
      <vt:lpstr>PERMINTAAN_DATA!Print_Titles</vt:lpstr>
      <vt:lpstr>'Sheet1 (3)'!Print_Titles</vt:lpstr>
      <vt:lpstr>'Sheet1 (4)'!Print_Titles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 ASUS</dc:creator>
  <cp:lastModifiedBy>USER ASUS</cp:lastModifiedBy>
  <cp:lastPrinted>2026-01-27T01:11:50Z</cp:lastPrinted>
  <dcterms:created xsi:type="dcterms:W3CDTF">2026-01-14T04:57:19Z</dcterms:created>
  <dcterms:modified xsi:type="dcterms:W3CDTF">2026-02-08T12:09:04Z</dcterms:modified>
</cp:coreProperties>
</file>